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19440" windowHeight="11775" tabRatio="933"/>
  </bookViews>
  <sheets>
    <sheet name="СВОД" sheetId="10" r:id="rId1"/>
    <sheet name="Дошкольное" sheetId="1" r:id="rId2"/>
    <sheet name="Общее" sheetId="5" r:id="rId3"/>
    <sheet name="Профессиональное" sheetId="2" state="hidden" r:id="rId4"/>
    <sheet name="Высшее" sheetId="3" state="hidden" r:id="rId5"/>
    <sheet name="Дополнительное" sheetId="6" r:id="rId6"/>
    <sheet name="Дополнительное (взрослых)" sheetId="7" state="hidden" r:id="rId7"/>
    <sheet name="Профессиональное обучение" sheetId="8" state="hidden" r:id="rId8"/>
    <sheet name="Дополнительная информация" sheetId="9" r:id="rId9"/>
  </sheets>
  <definedNames>
    <definedName name="OLE_LINK1" localSheetId="8">'Дополнительная информация'!$B$16</definedName>
    <definedName name="_xlnm.Print_Area" localSheetId="8">'Дополнительная информация'!$A$1:$H$104</definedName>
    <definedName name="_xlnm.Print_Area" localSheetId="5">Дополнительное!$A$1:$I$116</definedName>
    <definedName name="_xlnm.Print_Area" localSheetId="1">Дошкольное!$A$1:$H$272</definedName>
    <definedName name="_xlnm.Print_Area" localSheetId="2">Общее!$A$1:$H$472</definedName>
  </definedNames>
  <calcPr calcId="145621"/>
</workbook>
</file>

<file path=xl/calcChain.xml><?xml version="1.0" encoding="utf-8"?>
<calcChain xmlns="http://schemas.openxmlformats.org/spreadsheetml/2006/main">
  <c r="I97" i="6" l="1"/>
  <c r="H97" i="6"/>
  <c r="H64" i="5"/>
  <c r="H275" i="5" l="1"/>
  <c r="H274" i="5"/>
  <c r="H262" i="5"/>
  <c r="H208" i="5" l="1"/>
  <c r="F49" i="6" l="1"/>
  <c r="H127" i="1"/>
  <c r="I49" i="6"/>
  <c r="H49" i="6"/>
  <c r="G49" i="6"/>
  <c r="H100" i="9" l="1"/>
  <c r="H98" i="9" s="1"/>
  <c r="H97" i="9" s="1"/>
  <c r="H84" i="9"/>
  <c r="H83" i="9"/>
  <c r="I103" i="6"/>
  <c r="I100" i="6"/>
  <c r="I94" i="6"/>
  <c r="I90" i="6"/>
  <c r="I86" i="6" l="1"/>
  <c r="I111" i="6"/>
  <c r="I110" i="6"/>
  <c r="I109" i="6"/>
  <c r="I108" i="6"/>
  <c r="H222" i="1"/>
  <c r="H219" i="1"/>
  <c r="H218" i="1"/>
  <c r="H217" i="1"/>
  <c r="I83" i="6"/>
  <c r="I71" i="6"/>
  <c r="I70" i="6"/>
  <c r="I69" i="6"/>
  <c r="I64" i="6"/>
  <c r="I63" i="6"/>
  <c r="I51" i="6"/>
  <c r="I46" i="6"/>
  <c r="H46" i="6"/>
  <c r="I8" i="6"/>
  <c r="H111" i="6"/>
  <c r="G111" i="6"/>
  <c r="F111" i="6"/>
  <c r="H110" i="6"/>
  <c r="G110" i="6"/>
  <c r="F110" i="6"/>
  <c r="H109" i="6"/>
  <c r="G109" i="6"/>
  <c r="F109" i="6"/>
  <c r="H108" i="6"/>
  <c r="G108" i="6"/>
  <c r="F108" i="6"/>
  <c r="H103" i="6"/>
  <c r="G103" i="6"/>
  <c r="F103" i="6"/>
  <c r="H100" i="6"/>
  <c r="G100" i="6"/>
  <c r="F100" i="6"/>
  <c r="G97" i="6"/>
  <c r="F97" i="6"/>
  <c r="H94" i="6"/>
  <c r="G94" i="6"/>
  <c r="F94" i="6"/>
  <c r="H90" i="6"/>
  <c r="G90" i="6"/>
  <c r="F90" i="6"/>
  <c r="H86" i="6"/>
  <c r="G86" i="6"/>
  <c r="F86" i="6"/>
  <c r="H83" i="6"/>
  <c r="G83" i="6"/>
  <c r="F83" i="6"/>
  <c r="H77" i="6"/>
  <c r="G77" i="6"/>
  <c r="F77" i="6"/>
  <c r="H72" i="6"/>
  <c r="G72" i="6"/>
  <c r="F72" i="6"/>
  <c r="H71" i="6"/>
  <c r="G71" i="6"/>
  <c r="F71" i="6"/>
  <c r="H70" i="6"/>
  <c r="G70" i="6"/>
  <c r="F70" i="6"/>
  <c r="F69" i="6"/>
  <c r="H64" i="6"/>
  <c r="G64" i="6"/>
  <c r="F64" i="6"/>
  <c r="H63" i="6"/>
  <c r="G63" i="6"/>
  <c r="F63" i="6"/>
  <c r="H57" i="6"/>
  <c r="G57" i="6"/>
  <c r="F57" i="6"/>
  <c r="H56" i="6"/>
  <c r="G56" i="6"/>
  <c r="F56" i="6"/>
  <c r="H55" i="6"/>
  <c r="G55" i="6"/>
  <c r="F55" i="6"/>
  <c r="H51" i="6"/>
  <c r="G51" i="6"/>
  <c r="F51" i="6"/>
  <c r="G46" i="6"/>
  <c r="F46" i="6"/>
  <c r="H28" i="6"/>
  <c r="G28" i="6"/>
  <c r="G27" i="6" s="1"/>
  <c r="F28" i="6"/>
  <c r="F23" i="6" s="1"/>
  <c r="H27" i="6"/>
  <c r="H26" i="6"/>
  <c r="H25" i="6"/>
  <c r="G23" i="6"/>
  <c r="H20" i="6"/>
  <c r="H17" i="6"/>
  <c r="H8" i="6"/>
  <c r="G8" i="6"/>
  <c r="F8" i="6"/>
  <c r="E8" i="6"/>
  <c r="G18" i="6" l="1"/>
  <c r="G69" i="6"/>
  <c r="G19" i="6"/>
  <c r="H21" i="6"/>
  <c r="H23" i="6"/>
  <c r="G26" i="6"/>
  <c r="H19" i="6"/>
  <c r="F22" i="6"/>
  <c r="G24" i="6"/>
  <c r="H69" i="6"/>
  <c r="F18" i="6"/>
  <c r="G20" i="6"/>
  <c r="G22" i="6"/>
  <c r="H24" i="6"/>
  <c r="F17" i="6"/>
  <c r="F21" i="6"/>
  <c r="F25" i="6"/>
  <c r="G17" i="6"/>
  <c r="H18" i="6"/>
  <c r="F20" i="6"/>
  <c r="G21" i="6"/>
  <c r="H22" i="6"/>
  <c r="F24" i="6"/>
  <c r="G25" i="6"/>
  <c r="F19" i="6"/>
  <c r="H462" i="5"/>
  <c r="H461" i="5"/>
  <c r="H449" i="5"/>
  <c r="H448" i="5"/>
  <c r="H436" i="5"/>
  <c r="H435" i="5"/>
  <c r="H423" i="5"/>
  <c r="H422" i="5"/>
  <c r="H410" i="5"/>
  <c r="H409" i="5"/>
  <c r="H397" i="5"/>
  <c r="H396" i="5"/>
  <c r="H384" i="5"/>
  <c r="H383" i="5"/>
  <c r="H369" i="5" l="1"/>
  <c r="H368" i="5"/>
  <c r="H367" i="5"/>
  <c r="H347" i="5"/>
  <c r="H346" i="5"/>
  <c r="H345" i="5"/>
  <c r="H344" i="5"/>
  <c r="H343" i="5"/>
  <c r="H342" i="5"/>
  <c r="H329" i="5"/>
  <c r="H328" i="5"/>
  <c r="H316" i="5"/>
  <c r="H315" i="5"/>
  <c r="H305" i="5"/>
  <c r="H304" i="5"/>
  <c r="H294" i="5"/>
  <c r="H293" i="5"/>
  <c r="H221" i="5" l="1"/>
  <c r="H220" i="5"/>
  <c r="H219" i="5"/>
  <c r="H218" i="5"/>
  <c r="H217" i="5"/>
  <c r="H216" i="5"/>
  <c r="H202" i="5" l="1"/>
  <c r="H201" i="5"/>
  <c r="H200" i="5"/>
  <c r="H199" i="5"/>
  <c r="H198" i="5"/>
  <c r="H197" i="5"/>
  <c r="H184" i="5" l="1"/>
  <c r="H183" i="5"/>
  <c r="H168" i="5" l="1"/>
  <c r="H167" i="5"/>
  <c r="H165" i="5"/>
  <c r="H164" i="5"/>
  <c r="H139" i="5"/>
  <c r="H138" i="5"/>
  <c r="H136" i="5"/>
  <c r="H135" i="5"/>
  <c r="H133" i="5"/>
  <c r="H132" i="5"/>
  <c r="H122" i="5"/>
  <c r="H113" i="5" l="1"/>
  <c r="H112" i="5"/>
  <c r="H104" i="5"/>
  <c r="H103" i="5"/>
  <c r="H97" i="5"/>
  <c r="H96" i="5"/>
  <c r="H95" i="5"/>
  <c r="H90" i="5" l="1"/>
  <c r="H89" i="5"/>
  <c r="H88" i="5"/>
  <c r="H81" i="5"/>
  <c r="H80" i="5"/>
  <c r="H79" i="5"/>
  <c r="H73" i="5" l="1"/>
  <c r="H72" i="5"/>
  <c r="H74" i="5"/>
  <c r="H71" i="5" s="1"/>
  <c r="H63" i="5"/>
  <c r="H59" i="5"/>
  <c r="H56" i="5"/>
  <c r="H53" i="5"/>
  <c r="H50" i="5" s="1"/>
  <c r="H52" i="5"/>
  <c r="H51" i="5"/>
  <c r="H47" i="5"/>
  <c r="H44" i="5"/>
  <c r="H41" i="5"/>
  <c r="H40" i="5"/>
  <c r="H39" i="5"/>
  <c r="H30" i="5"/>
  <c r="H27" i="5"/>
  <c r="H24" i="5" s="1"/>
  <c r="H26" i="5"/>
  <c r="H25" i="5"/>
  <c r="H18" i="5"/>
  <c r="H21" i="5"/>
  <c r="H17" i="5"/>
  <c r="H16" i="5"/>
  <c r="H9" i="5"/>
  <c r="H8" i="5" s="1"/>
  <c r="H266" i="1"/>
  <c r="H265" i="1"/>
  <c r="H264" i="1"/>
  <c r="H261" i="1"/>
  <c r="H255" i="1" s="1"/>
  <c r="H257" i="1"/>
  <c r="H256" i="1"/>
  <c r="H247" i="1"/>
  <c r="H246" i="1"/>
  <c r="H238" i="1"/>
  <c r="H237" i="1"/>
  <c r="H228" i="1"/>
  <c r="H227" i="1"/>
  <c r="H216" i="1"/>
  <c r="H176" i="1"/>
  <c r="H175" i="1"/>
  <c r="H174" i="1"/>
  <c r="H173" i="1"/>
  <c r="H170" i="1"/>
  <c r="H167" i="1"/>
  <c r="H166" i="1"/>
  <c r="H165" i="1"/>
  <c r="H157" i="1"/>
  <c r="H160" i="1"/>
  <c r="H153" i="1"/>
  <c r="H150" i="1"/>
  <c r="H148" i="1"/>
  <c r="H147" i="1"/>
  <c r="H146" i="1"/>
  <c r="H145" i="1"/>
  <c r="H144" i="1"/>
  <c r="H143" i="1"/>
  <c r="H139" i="1"/>
  <c r="H136" i="1"/>
  <c r="H133" i="1"/>
  <c r="H115" i="1" s="1"/>
  <c r="H130" i="1"/>
  <c r="H123" i="1"/>
  <c r="H122" i="1"/>
  <c r="H120" i="1"/>
  <c r="H119" i="1"/>
  <c r="H117" i="1"/>
  <c r="H116" i="1"/>
  <c r="H108" i="1"/>
  <c r="H102" i="1"/>
  <c r="H38" i="5" l="1"/>
  <c r="H15" i="5"/>
  <c r="H164" i="1"/>
  <c r="H118" i="1"/>
  <c r="H121" i="1"/>
  <c r="H93" i="1"/>
  <c r="H92" i="1"/>
  <c r="H91" i="1"/>
  <c r="H90" i="1"/>
  <c r="H89" i="1"/>
  <c r="H88" i="1"/>
  <c r="H82" i="1"/>
  <c r="H81" i="1"/>
  <c r="H66" i="1" l="1"/>
  <c r="H65" i="1"/>
  <c r="H64" i="1"/>
  <c r="H63" i="1"/>
  <c r="H62" i="1"/>
  <c r="H61" i="1"/>
  <c r="H44" i="1"/>
  <c r="H43" i="1"/>
  <c r="H42" i="1"/>
  <c r="H41" i="1"/>
  <c r="H40" i="1"/>
  <c r="H39" i="1"/>
  <c r="H28" i="1"/>
  <c r="H179" i="1" l="1"/>
  <c r="H68" i="1"/>
  <c r="H53" i="1"/>
  <c r="H25" i="1"/>
  <c r="H19" i="1" s="1"/>
  <c r="H21" i="1"/>
  <c r="H20" i="1"/>
  <c r="H13" i="1"/>
  <c r="F41" i="5" l="1"/>
  <c r="E8" i="5"/>
  <c r="E74" i="5" l="1"/>
  <c r="E136" i="1" l="1"/>
  <c r="F111" i="1" l="1"/>
  <c r="E111" i="1"/>
  <c r="F179" i="1"/>
  <c r="E179" i="1"/>
  <c r="E119" i="5" l="1"/>
  <c r="F119" i="5"/>
  <c r="G119" i="5"/>
  <c r="G136" i="5" l="1"/>
  <c r="G133" i="5"/>
  <c r="F136" i="5"/>
  <c r="F133" i="5"/>
  <c r="F59" i="5"/>
  <c r="E133" i="5"/>
  <c r="E136" i="5"/>
  <c r="E397" i="5" l="1"/>
  <c r="E112" i="5" l="1"/>
  <c r="G59" i="5" l="1"/>
  <c r="E59" i="5"/>
  <c r="G265" i="1" l="1"/>
  <c r="F265" i="1"/>
  <c r="F266" i="1"/>
  <c r="E80" i="5"/>
  <c r="F80" i="5"/>
  <c r="F81" i="5"/>
  <c r="E81" i="5"/>
  <c r="E81" i="1"/>
  <c r="E139" i="5" l="1"/>
  <c r="G262" i="5" l="1"/>
  <c r="F262" i="5"/>
  <c r="E262" i="5"/>
  <c r="G8" i="5"/>
  <c r="F8" i="5"/>
  <c r="F136" i="1" l="1"/>
  <c r="F139" i="1"/>
  <c r="G127" i="1"/>
  <c r="F127" i="1"/>
  <c r="E127" i="1"/>
  <c r="G81" i="1"/>
  <c r="F81" i="1"/>
  <c r="E167" i="5" l="1"/>
  <c r="E164" i="5"/>
  <c r="F18" i="5"/>
  <c r="E18" i="5"/>
  <c r="E46" i="1" l="1"/>
  <c r="G98" i="9" l="1"/>
  <c r="G97" i="9" s="1"/>
  <c r="G84" i="9" l="1"/>
  <c r="F84" i="9"/>
  <c r="E84" i="9"/>
  <c r="G83" i="9"/>
  <c r="F83" i="9"/>
  <c r="E83" i="9"/>
  <c r="G284" i="5" l="1"/>
  <c r="G283" i="5"/>
  <c r="F284" i="5"/>
  <c r="F283" i="5"/>
  <c r="E284" i="5"/>
  <c r="E283" i="5"/>
  <c r="G275" i="5"/>
  <c r="G274" i="5"/>
  <c r="F275" i="5"/>
  <c r="F274" i="5"/>
  <c r="E275" i="5"/>
  <c r="E274" i="5"/>
  <c r="G104" i="5"/>
  <c r="G103" i="5"/>
  <c r="F104" i="5"/>
  <c r="F103" i="5"/>
  <c r="E104" i="5"/>
  <c r="E103" i="5"/>
  <c r="G238" i="1"/>
  <c r="G237" i="1"/>
  <c r="F238" i="1"/>
  <c r="F237" i="1"/>
  <c r="E238" i="1"/>
  <c r="E237" i="1"/>
  <c r="F218" i="1"/>
  <c r="F217" i="1"/>
  <c r="E219" i="1"/>
  <c r="F219" i="1"/>
  <c r="G219" i="1"/>
  <c r="G175" i="1"/>
  <c r="G174" i="1"/>
  <c r="F175" i="1"/>
  <c r="F174" i="1"/>
  <c r="G166" i="1"/>
  <c r="G165" i="1"/>
  <c r="F166" i="1"/>
  <c r="F165" i="1"/>
  <c r="G148" i="1"/>
  <c r="G147" i="1"/>
  <c r="G145" i="1"/>
  <c r="G144" i="1"/>
  <c r="F148" i="1"/>
  <c r="F147" i="1"/>
  <c r="F145" i="1"/>
  <c r="F144" i="1"/>
  <c r="E130" i="1"/>
  <c r="F130" i="1"/>
  <c r="G130" i="1"/>
  <c r="G123" i="1"/>
  <c r="G122" i="1"/>
  <c r="G120" i="1"/>
  <c r="G119" i="1"/>
  <c r="G117" i="1"/>
  <c r="G116" i="1"/>
  <c r="F123" i="1"/>
  <c r="F122" i="1"/>
  <c r="F120" i="1"/>
  <c r="F119" i="1"/>
  <c r="F117" i="1"/>
  <c r="F116" i="1"/>
  <c r="G111" i="1"/>
  <c r="G108" i="1"/>
  <c r="F108" i="1"/>
  <c r="E108" i="1"/>
  <c r="G93" i="1"/>
  <c r="G92" i="1"/>
  <c r="G90" i="1"/>
  <c r="G89" i="1"/>
  <c r="F93" i="1"/>
  <c r="F92" i="1"/>
  <c r="F90" i="1"/>
  <c r="F89" i="1"/>
  <c r="G104" i="1"/>
  <c r="F104" i="1"/>
  <c r="E104" i="1"/>
  <c r="G101" i="1"/>
  <c r="F101" i="1"/>
  <c r="E101" i="1"/>
  <c r="G95" i="1"/>
  <c r="F95" i="1"/>
  <c r="E95" i="1"/>
  <c r="G98" i="1"/>
  <c r="G91" i="1" s="1"/>
  <c r="F98" i="1"/>
  <c r="F91" i="1" s="1"/>
  <c r="E98" i="1"/>
  <c r="G12" i="1"/>
  <c r="F12" i="1"/>
  <c r="G11" i="1"/>
  <c r="F11" i="1"/>
  <c r="G88" i="1" l="1"/>
  <c r="F88" i="1"/>
  <c r="G121" i="9"/>
  <c r="G117" i="9"/>
  <c r="G113" i="9"/>
  <c r="G92" i="9"/>
  <c r="G79" i="9"/>
  <c r="G52" i="9"/>
  <c r="G51" i="9"/>
  <c r="G50" i="9"/>
  <c r="G49" i="9"/>
  <c r="G48" i="9"/>
  <c r="G15" i="9"/>
  <c r="G14" i="9"/>
  <c r="G13" i="9"/>
  <c r="G57" i="8"/>
  <c r="G52" i="8"/>
  <c r="G51" i="8"/>
  <c r="G38" i="8"/>
  <c r="G33" i="8"/>
  <c r="G29" i="8"/>
  <c r="G25" i="8"/>
  <c r="G21" i="8"/>
  <c r="G17" i="8"/>
  <c r="G10" i="8"/>
  <c r="G74" i="7"/>
  <c r="G68" i="7"/>
  <c r="G67" i="7"/>
  <c r="G62" i="7"/>
  <c r="G58" i="7"/>
  <c r="G50" i="7"/>
  <c r="G49" i="7"/>
  <c r="G48" i="7"/>
  <c r="G42" i="7"/>
  <c r="G41" i="7"/>
  <c r="G37" i="7"/>
  <c r="G32" i="7"/>
  <c r="G31" i="7"/>
  <c r="G26" i="7"/>
  <c r="G22" i="7"/>
  <c r="G14" i="7"/>
  <c r="G13" i="7" s="1"/>
  <c r="G10" i="7"/>
  <c r="G231" i="3"/>
  <c r="G212" i="3"/>
  <c r="G25" i="3"/>
  <c r="G22" i="3"/>
  <c r="G19" i="3"/>
  <c r="G13" i="3"/>
  <c r="G235" i="3"/>
  <c r="G234" i="3"/>
  <c r="G232" i="3"/>
  <c r="G216" i="3"/>
  <c r="G215" i="3"/>
  <c r="G213" i="3"/>
  <c r="G195" i="3"/>
  <c r="G192" i="3"/>
  <c r="G158" i="3"/>
  <c r="G101" i="3"/>
  <c r="G98" i="3"/>
  <c r="G26" i="3"/>
  <c r="G23" i="3"/>
  <c r="G20" i="3"/>
  <c r="G426" i="2"/>
  <c r="F426" i="2"/>
  <c r="E426" i="2"/>
  <c r="G321" i="2"/>
  <c r="F321" i="2"/>
  <c r="E321" i="2"/>
  <c r="G318" i="2"/>
  <c r="F318" i="2"/>
  <c r="E318" i="2"/>
  <c r="G297" i="2"/>
  <c r="F297" i="2"/>
  <c r="E297" i="2"/>
  <c r="G294" i="2"/>
  <c r="F294" i="2"/>
  <c r="E294" i="2"/>
  <c r="G182" i="2"/>
  <c r="F182" i="2"/>
  <c r="E182" i="2"/>
  <c r="G179" i="2"/>
  <c r="F179" i="2"/>
  <c r="E179" i="2"/>
  <c r="G17" i="2"/>
  <c r="F17" i="2"/>
  <c r="E17" i="2"/>
  <c r="G484" i="2"/>
  <c r="G475" i="2"/>
  <c r="G442" i="2"/>
  <c r="G418" i="2"/>
  <c r="G334" i="2"/>
  <c r="G234" i="2"/>
  <c r="G110" i="2"/>
  <c r="G113" i="2"/>
  <c r="G135" i="2"/>
  <c r="G136" i="2"/>
  <c r="G483" i="2"/>
  <c r="G474" i="2"/>
  <c r="G466" i="2"/>
  <c r="G465" i="2"/>
  <c r="G457" i="2"/>
  <c r="G456" i="2"/>
  <c r="G441" i="2"/>
  <c r="G433" i="2"/>
  <c r="G432" i="2"/>
  <c r="G419" i="2"/>
  <c r="G397" i="2"/>
  <c r="G380" i="2"/>
  <c r="G379" i="2"/>
  <c r="G370" i="2"/>
  <c r="G369" i="2"/>
  <c r="G355" i="2"/>
  <c r="G354" i="2"/>
  <c r="G344" i="2"/>
  <c r="G343" i="2"/>
  <c r="G335" i="2"/>
  <c r="G329" i="2"/>
  <c r="G326" i="2"/>
  <c r="G314" i="2"/>
  <c r="G311" i="2"/>
  <c r="G243" i="2"/>
  <c r="G235" i="2"/>
  <c r="G206" i="2"/>
  <c r="G205" i="2"/>
  <c r="G188" i="2"/>
  <c r="G187" i="2"/>
  <c r="G150" i="2"/>
  <c r="G139" i="2"/>
  <c r="G138" i="2"/>
  <c r="G129" i="2"/>
  <c r="G128" i="2"/>
  <c r="G114" i="2"/>
  <c r="G111" i="2"/>
  <c r="G103" i="2"/>
  <c r="G102" i="2"/>
  <c r="G93" i="2"/>
  <c r="G92" i="2"/>
  <c r="G78" i="2"/>
  <c r="G77" i="2"/>
  <c r="G75" i="2"/>
  <c r="G74" i="2"/>
  <c r="G72" i="2"/>
  <c r="G71" i="2"/>
  <c r="G62" i="2"/>
  <c r="G55" i="2"/>
  <c r="G54" i="2"/>
  <c r="G46" i="2"/>
  <c r="G45" i="2"/>
  <c r="G34" i="2"/>
  <c r="G25" i="2"/>
  <c r="G21" i="2"/>
  <c r="G374" i="5"/>
  <c r="G462" i="5"/>
  <c r="G461" i="5"/>
  <c r="G449" i="5"/>
  <c r="G448" i="5"/>
  <c r="G436" i="5"/>
  <c r="G435" i="5"/>
  <c r="G423" i="5"/>
  <c r="G422" i="5"/>
  <c r="G410" i="5"/>
  <c r="G409" i="5"/>
  <c r="G397" i="5"/>
  <c r="G396" i="5"/>
  <c r="G384" i="5"/>
  <c r="G383" i="5"/>
  <c r="G376" i="5"/>
  <c r="G375" i="5"/>
  <c r="G369" i="5"/>
  <c r="G368" i="5"/>
  <c r="G367" i="5"/>
  <c r="G347" i="5"/>
  <c r="G346" i="5"/>
  <c r="G345" i="5"/>
  <c r="G344" i="5"/>
  <c r="G343" i="5"/>
  <c r="G342" i="5"/>
  <c r="G329" i="5"/>
  <c r="G328" i="5"/>
  <c r="G316" i="5"/>
  <c r="G315" i="5"/>
  <c r="G305" i="5"/>
  <c r="G304" i="5"/>
  <c r="G294" i="5"/>
  <c r="G293" i="5"/>
  <c r="G221" i="5"/>
  <c r="G220" i="5"/>
  <c r="G219" i="5"/>
  <c r="G218" i="5"/>
  <c r="G217" i="5"/>
  <c r="G216" i="5"/>
  <c r="G202" i="5"/>
  <c r="G201" i="5"/>
  <c r="G200" i="5"/>
  <c r="G199" i="5"/>
  <c r="G198" i="5"/>
  <c r="G197" i="5"/>
  <c r="G184" i="5"/>
  <c r="G183" i="5"/>
  <c r="G168" i="5"/>
  <c r="G167" i="5"/>
  <c r="G165" i="5"/>
  <c r="G164" i="5"/>
  <c r="G139" i="5"/>
  <c r="G138" i="5"/>
  <c r="G135" i="5"/>
  <c r="G132" i="5"/>
  <c r="G125" i="5"/>
  <c r="G122" i="5"/>
  <c r="G113" i="5"/>
  <c r="G112" i="5"/>
  <c r="G97" i="5"/>
  <c r="G96" i="5"/>
  <c r="G95" i="5"/>
  <c r="G90" i="5"/>
  <c r="G89" i="5"/>
  <c r="G88" i="5"/>
  <c r="G79" i="5"/>
  <c r="G81" i="5"/>
  <c r="G80" i="5"/>
  <c r="G74" i="5"/>
  <c r="G71" i="5" s="1"/>
  <c r="G73" i="5"/>
  <c r="G72" i="5"/>
  <c r="G64" i="5"/>
  <c r="G63" i="5"/>
  <c r="G56" i="5"/>
  <c r="G53" i="5"/>
  <c r="G52" i="5"/>
  <c r="G51" i="5"/>
  <c r="G47" i="5"/>
  <c r="G44" i="5"/>
  <c r="G41" i="5"/>
  <c r="G38" i="5" s="1"/>
  <c r="G40" i="5"/>
  <c r="G39" i="5"/>
  <c r="G33" i="5"/>
  <c r="G30" i="5"/>
  <c r="G27" i="5"/>
  <c r="G26" i="5"/>
  <c r="G25" i="5"/>
  <c r="G21" i="5"/>
  <c r="G18" i="5"/>
  <c r="G17" i="5"/>
  <c r="G16" i="5"/>
  <c r="G266" i="1"/>
  <c r="G139" i="1"/>
  <c r="G136" i="1"/>
  <c r="G270" i="1"/>
  <c r="G267" i="1"/>
  <c r="G261" i="1"/>
  <c r="G255" i="1" s="1"/>
  <c r="G257" i="1"/>
  <c r="G256" i="1"/>
  <c r="G247" i="1"/>
  <c r="G246" i="1"/>
  <c r="G228" i="1"/>
  <c r="G227" i="1"/>
  <c r="G222" i="1"/>
  <c r="G216" i="1" s="1"/>
  <c r="G218" i="1"/>
  <c r="G217" i="1"/>
  <c r="G179" i="1"/>
  <c r="G176" i="1"/>
  <c r="G170" i="1"/>
  <c r="G167" i="1"/>
  <c r="G160" i="1"/>
  <c r="G157" i="1"/>
  <c r="G153" i="1"/>
  <c r="G150" i="1"/>
  <c r="G133" i="1"/>
  <c r="G121" i="1" s="1"/>
  <c r="G124" i="1"/>
  <c r="G78" i="1"/>
  <c r="G75" i="1"/>
  <c r="G71" i="1"/>
  <c r="G68" i="1"/>
  <c r="G66" i="1"/>
  <c r="G65" i="1"/>
  <c r="G63" i="1"/>
  <c r="G62" i="1"/>
  <c r="G56" i="1"/>
  <c r="G53" i="1"/>
  <c r="G49" i="1"/>
  <c r="G46" i="1"/>
  <c r="G44" i="1"/>
  <c r="G43" i="1"/>
  <c r="G41" i="1"/>
  <c r="G40" i="1"/>
  <c r="G34" i="1"/>
  <c r="G31" i="1"/>
  <c r="G28" i="1"/>
  <c r="G25" i="1"/>
  <c r="G22" i="1"/>
  <c r="G21" i="1"/>
  <c r="G20" i="1"/>
  <c r="G16" i="1"/>
  <c r="G13" i="1"/>
  <c r="G164" i="1" l="1"/>
  <c r="G146" i="1"/>
  <c r="G118" i="1"/>
  <c r="G61" i="1"/>
  <c r="G24" i="5"/>
  <c r="G264" i="1"/>
  <c r="G173" i="1"/>
  <c r="G143" i="1"/>
  <c r="G115" i="1"/>
  <c r="G64" i="1"/>
  <c r="G39" i="1"/>
  <c r="G42" i="1"/>
  <c r="G50" i="5"/>
  <c r="G15" i="5"/>
  <c r="G19" i="1"/>
  <c r="G10" i="1"/>
  <c r="F167" i="1" l="1"/>
  <c r="F170" i="1"/>
  <c r="E71" i="1"/>
  <c r="F164" i="1" l="1"/>
  <c r="F354" i="2"/>
  <c r="F34" i="1" l="1"/>
  <c r="F40" i="1"/>
  <c r="F16" i="1" l="1"/>
  <c r="F13" i="1"/>
  <c r="F21" i="1"/>
  <c r="F10" i="1" l="1"/>
  <c r="F419" i="2"/>
  <c r="F46" i="1"/>
  <c r="F49" i="1"/>
  <c r="E49" i="1"/>
  <c r="F53" i="1"/>
  <c r="E53" i="1"/>
  <c r="F56" i="1"/>
  <c r="F42" i="1" s="1"/>
  <c r="E56" i="1"/>
  <c r="F44" i="1"/>
  <c r="E44" i="1"/>
  <c r="F43" i="1"/>
  <c r="E43" i="1"/>
  <c r="F41" i="1"/>
  <c r="E41" i="1"/>
  <c r="E40" i="1"/>
  <c r="E93" i="1"/>
  <c r="E92" i="1"/>
  <c r="E91" i="1"/>
  <c r="E90" i="1"/>
  <c r="E89" i="1"/>
  <c r="E88" i="1"/>
  <c r="E148" i="1"/>
  <c r="E147" i="1"/>
  <c r="E145" i="1"/>
  <c r="E144" i="1"/>
  <c r="F153" i="1"/>
  <c r="E153" i="1"/>
  <c r="F157" i="1"/>
  <c r="E157" i="1"/>
  <c r="F160" i="1"/>
  <c r="E160" i="1"/>
  <c r="F150" i="1"/>
  <c r="F143" i="1" s="1"/>
  <c r="E150" i="1"/>
  <c r="E143" i="1" s="1"/>
  <c r="E166" i="1"/>
  <c r="E165" i="1"/>
  <c r="E170" i="1"/>
  <c r="E167" i="1"/>
  <c r="F146" i="1" l="1"/>
  <c r="E39" i="1"/>
  <c r="E42" i="1"/>
  <c r="F39" i="1"/>
  <c r="E146" i="1"/>
  <c r="E218" i="1"/>
  <c r="E217" i="1"/>
  <c r="F222" i="1"/>
  <c r="F216" i="1" s="1"/>
  <c r="E222" i="1"/>
  <c r="F247" i="1"/>
  <c r="F246" i="1"/>
  <c r="E247" i="1"/>
  <c r="E246" i="1"/>
  <c r="E66" i="1"/>
  <c r="E65" i="1"/>
  <c r="E78" i="1"/>
  <c r="E64" i="1" s="1"/>
  <c r="F71" i="1"/>
  <c r="F65" i="1"/>
  <c r="E75" i="1"/>
  <c r="F68" i="1"/>
  <c r="E68" i="1"/>
  <c r="F66" i="1"/>
  <c r="F63" i="1"/>
  <c r="F62" i="1"/>
  <c r="F75" i="1"/>
  <c r="F78" i="1"/>
  <c r="F61" i="1" l="1"/>
  <c r="E61" i="1"/>
  <c r="F64" i="1"/>
  <c r="E31" i="1"/>
  <c r="E216" i="1"/>
  <c r="F31" i="1"/>
  <c r="F243" i="2" l="1"/>
  <c r="F235" i="2"/>
  <c r="F206" i="2"/>
  <c r="F205" i="2"/>
  <c r="F188" i="2"/>
  <c r="F187" i="2"/>
  <c r="F150" i="2"/>
  <c r="F138" i="2"/>
  <c r="F139" i="2"/>
  <c r="F136" i="2"/>
  <c r="F129" i="2"/>
  <c r="F128" i="2"/>
  <c r="F111" i="2"/>
  <c r="F114" i="2"/>
  <c r="F103" i="2"/>
  <c r="F102" i="2"/>
  <c r="F93" i="2"/>
  <c r="F92" i="2"/>
  <c r="F74" i="2"/>
  <c r="F71" i="2"/>
  <c r="F77" i="2"/>
  <c r="F72" i="2"/>
  <c r="F75" i="2"/>
  <c r="F78" i="2"/>
  <c r="F62" i="2"/>
  <c r="F55" i="2" l="1"/>
  <c r="F54" i="2"/>
  <c r="F49" i="2"/>
  <c r="F46" i="2" s="1"/>
  <c r="F45" i="2"/>
  <c r="F34" i="2"/>
  <c r="F25" i="2"/>
  <c r="F21" i="2" l="1"/>
  <c r="E344" i="2"/>
  <c r="E343" i="2"/>
  <c r="E335" i="2"/>
  <c r="E334" i="2"/>
  <c r="F344" i="2"/>
  <c r="F343" i="2"/>
  <c r="F335" i="2"/>
  <c r="F370" i="2"/>
  <c r="F369" i="2"/>
  <c r="F355" i="2"/>
  <c r="F380" i="2"/>
  <c r="F379" i="2"/>
  <c r="F397" i="2" l="1"/>
  <c r="F433" i="2"/>
  <c r="F432" i="2"/>
  <c r="F441" i="2"/>
  <c r="F457" i="2" l="1"/>
  <c r="F456" i="2"/>
  <c r="F466" i="2"/>
  <c r="F465" i="2"/>
  <c r="F474" i="2"/>
  <c r="F483" i="2"/>
  <c r="F26" i="3"/>
  <c r="F23" i="3"/>
  <c r="F20" i="3"/>
  <c r="F216" i="3" l="1"/>
  <c r="F215" i="3"/>
  <c r="F213" i="3"/>
  <c r="F234" i="3"/>
  <c r="F235" i="3"/>
  <c r="F232" i="3"/>
  <c r="F195" i="3"/>
  <c r="F192" i="3"/>
  <c r="F158" i="3"/>
  <c r="F101" i="3"/>
  <c r="F98" i="3"/>
  <c r="F13" i="3"/>
  <c r="F74" i="7" l="1"/>
  <c r="F68" i="7"/>
  <c r="F67" i="7"/>
  <c r="F62" i="7"/>
  <c r="F58" i="7"/>
  <c r="F50" i="7"/>
  <c r="F49" i="7"/>
  <c r="F48" i="7"/>
  <c r="F42" i="7"/>
  <c r="F41" i="7"/>
  <c r="F37" i="7"/>
  <c r="F32" i="7"/>
  <c r="F31" i="7"/>
  <c r="F26" i="7"/>
  <c r="F22" i="7"/>
  <c r="F14" i="7"/>
  <c r="F13" i="7" s="1"/>
  <c r="F10" i="7"/>
  <c r="F57" i="8" l="1"/>
  <c r="F52" i="8"/>
  <c r="F51" i="8"/>
  <c r="F38" i="8"/>
  <c r="F33" i="8"/>
  <c r="F29" i="8"/>
  <c r="F25" i="8"/>
  <c r="F21" i="8"/>
  <c r="F17" i="8"/>
  <c r="F10" i="8"/>
  <c r="F121" i="9" l="1"/>
  <c r="F117" i="9"/>
  <c r="F113" i="9"/>
  <c r="F98" i="9"/>
  <c r="F97" i="9" s="1"/>
  <c r="F92" i="9"/>
  <c r="F79" i="9"/>
  <c r="F52" i="9"/>
  <c r="F51" i="9"/>
  <c r="F50" i="9"/>
  <c r="F49" i="9"/>
  <c r="F48" i="9"/>
  <c r="F15" i="9"/>
  <c r="F14" i="9"/>
  <c r="F13" i="9"/>
  <c r="F329" i="2"/>
  <c r="F326" i="2"/>
  <c r="F314" i="2"/>
  <c r="F311" i="2"/>
  <c r="E34" i="1" l="1"/>
  <c r="E21" i="1"/>
  <c r="F112" i="5"/>
  <c r="F40" i="5" l="1"/>
  <c r="F39" i="5"/>
  <c r="F33" i="5" l="1"/>
  <c r="E33" i="5"/>
  <c r="F376" i="5"/>
  <c r="F375" i="5"/>
  <c r="F374" i="5"/>
  <c r="F462" i="5"/>
  <c r="F461" i="5"/>
  <c r="F449" i="5"/>
  <c r="F448" i="5"/>
  <c r="F436" i="5"/>
  <c r="F435" i="5"/>
  <c r="F423" i="5"/>
  <c r="F422" i="5"/>
  <c r="F410" i="5"/>
  <c r="F409" i="5"/>
  <c r="F397" i="5"/>
  <c r="F396" i="5"/>
  <c r="F384" i="5"/>
  <c r="F383" i="5"/>
  <c r="F369" i="5"/>
  <c r="F368" i="5"/>
  <c r="F367" i="5"/>
  <c r="F347" i="5"/>
  <c r="F346" i="5"/>
  <c r="F345" i="5"/>
  <c r="F344" i="5"/>
  <c r="F343" i="5"/>
  <c r="F342" i="5"/>
  <c r="F329" i="5"/>
  <c r="F328" i="5"/>
  <c r="F316" i="5"/>
  <c r="F315" i="5"/>
  <c r="F305" i="5"/>
  <c r="F304" i="5"/>
  <c r="F294" i="5"/>
  <c r="F293" i="5"/>
  <c r="F221" i="5" l="1"/>
  <c r="F220" i="5"/>
  <c r="F219" i="5"/>
  <c r="F218" i="5"/>
  <c r="F217" i="5"/>
  <c r="F216" i="5"/>
  <c r="F202" i="5"/>
  <c r="F201" i="5"/>
  <c r="F200" i="5"/>
  <c r="F199" i="5"/>
  <c r="F198" i="5"/>
  <c r="F197" i="5"/>
  <c r="F184" i="5"/>
  <c r="F183" i="5"/>
  <c r="F168" i="5"/>
  <c r="F167" i="5"/>
  <c r="F165" i="5"/>
  <c r="F164" i="5"/>
  <c r="F139" i="5"/>
  <c r="F138" i="5"/>
  <c r="F135" i="5"/>
  <c r="F132" i="5"/>
  <c r="F125" i="5"/>
  <c r="F122" i="5"/>
  <c r="F113" i="5"/>
  <c r="F97" i="5"/>
  <c r="F96" i="5"/>
  <c r="F95" i="5"/>
  <c r="F90" i="5"/>
  <c r="F89" i="5"/>
  <c r="F88" i="5"/>
  <c r="F74" i="5"/>
  <c r="F71" i="5" s="1"/>
  <c r="F73" i="5"/>
  <c r="F72" i="5"/>
  <c r="F64" i="5"/>
  <c r="F63" i="5"/>
  <c r="F56" i="5"/>
  <c r="F53" i="5"/>
  <c r="F52" i="5"/>
  <c r="F51" i="5"/>
  <c r="F47" i="5"/>
  <c r="F44" i="5"/>
  <c r="F30" i="5"/>
  <c r="F27" i="5"/>
  <c r="F26" i="5"/>
  <c r="F25" i="5"/>
  <c r="F21" i="5"/>
  <c r="F17" i="5"/>
  <c r="F16" i="5"/>
  <c r="F79" i="5" l="1"/>
  <c r="F50" i="5"/>
  <c r="F38" i="5"/>
  <c r="F24" i="5"/>
  <c r="F15" i="5"/>
  <c r="F124" i="1"/>
  <c r="F133" i="1"/>
  <c r="F176" i="1"/>
  <c r="F227" i="1"/>
  <c r="F228" i="1"/>
  <c r="F256" i="1"/>
  <c r="F257" i="1"/>
  <c r="F261" i="1"/>
  <c r="F255" i="1" s="1"/>
  <c r="F267" i="1"/>
  <c r="F270" i="1"/>
  <c r="F173" i="1" l="1"/>
  <c r="F121" i="1"/>
  <c r="F118" i="1"/>
  <c r="F115" i="1"/>
  <c r="F264" i="1"/>
  <c r="F28" i="1" l="1"/>
  <c r="F22" i="1"/>
  <c r="E13" i="1" l="1"/>
  <c r="E20" i="1"/>
  <c r="E11" i="8" l="1"/>
  <c r="E94" i="3" l="1"/>
  <c r="E266" i="1"/>
  <c r="E265" i="1"/>
  <c r="E267" i="1"/>
  <c r="E270" i="1"/>
  <c r="E257" i="1"/>
  <c r="E256" i="1"/>
  <c r="E261" i="1"/>
  <c r="E228" i="1"/>
  <c r="E227" i="1"/>
  <c r="E175" i="1"/>
  <c r="E174" i="1"/>
  <c r="E176" i="1"/>
  <c r="E133" i="1"/>
  <c r="E124" i="1"/>
  <c r="E123" i="1"/>
  <c r="E122" i="1"/>
  <c r="E119" i="1"/>
  <c r="E116" i="1"/>
  <c r="E120" i="1"/>
  <c r="E117" i="1"/>
  <c r="E462" i="5"/>
  <c r="E461" i="5"/>
  <c r="E449" i="5"/>
  <c r="E448" i="5"/>
  <c r="E436" i="5"/>
  <c r="E435" i="5"/>
  <c r="E423" i="5"/>
  <c r="E422" i="5"/>
  <c r="E410" i="5"/>
  <c r="E409" i="5"/>
  <c r="E396" i="5"/>
  <c r="E384" i="5"/>
  <c r="E383" i="5"/>
  <c r="E376" i="5"/>
  <c r="E375" i="5"/>
  <c r="E374" i="5"/>
  <c r="E369" i="5"/>
  <c r="E368" i="5"/>
  <c r="E367" i="5"/>
  <c r="E347" i="5"/>
  <c r="E346" i="5"/>
  <c r="E345" i="5"/>
  <c r="E342" i="5"/>
  <c r="E343" i="5"/>
  <c r="E344" i="5"/>
  <c r="E329" i="5"/>
  <c r="E328" i="5"/>
  <c r="E316" i="5"/>
  <c r="E315" i="5"/>
  <c r="E305" i="5"/>
  <c r="E304" i="5"/>
  <c r="E294" i="5"/>
  <c r="E293" i="5"/>
  <c r="E216" i="5"/>
  <c r="E219" i="5"/>
  <c r="E221" i="5"/>
  <c r="E220" i="5"/>
  <c r="E218" i="5"/>
  <c r="E217" i="5"/>
  <c r="E118" i="1" l="1"/>
  <c r="E115" i="1"/>
  <c r="E121" i="1"/>
  <c r="E202" i="5"/>
  <c r="E201" i="5"/>
  <c r="E200" i="5"/>
  <c r="E197" i="5"/>
  <c r="E198" i="5"/>
  <c r="E199" i="5"/>
  <c r="E184" i="5"/>
  <c r="E183" i="5"/>
  <c r="E168" i="5"/>
  <c r="E165" i="5"/>
  <c r="E138" i="5"/>
  <c r="E135" i="5"/>
  <c r="E132" i="5"/>
  <c r="E63" i="1"/>
  <c r="E62" i="1"/>
  <c r="E28" i="1"/>
  <c r="E25" i="1"/>
  <c r="E22" i="1"/>
  <c r="E11" i="1"/>
  <c r="E16" i="1"/>
  <c r="E10" i="1" s="1"/>
  <c r="E12" i="1"/>
  <c r="E113" i="5"/>
  <c r="E122" i="5"/>
  <c r="E125" i="5"/>
  <c r="E90" i="5"/>
  <c r="E89" i="5"/>
  <c r="E88" i="5"/>
  <c r="E97" i="5"/>
  <c r="E96" i="5"/>
  <c r="E95" i="5"/>
  <c r="E79" i="5"/>
  <c r="E73" i="5"/>
  <c r="E72" i="5"/>
  <c r="E71" i="5"/>
  <c r="E47" i="5"/>
  <c r="E41" i="5"/>
  <c r="E52" i="5"/>
  <c r="E51" i="5"/>
  <c r="E53" i="5"/>
  <c r="E56" i="5"/>
  <c r="E40" i="5"/>
  <c r="E39" i="5"/>
  <c r="E44" i="5"/>
  <c r="E64" i="5"/>
  <c r="E63" i="5"/>
  <c r="E16" i="5"/>
  <c r="E30" i="5"/>
  <c r="E27" i="5"/>
  <c r="E26" i="5"/>
  <c r="E25" i="5"/>
  <c r="E17" i="5"/>
  <c r="E21" i="5"/>
  <c r="E19" i="1" l="1"/>
  <c r="E38" i="5"/>
  <c r="E50" i="5"/>
  <c r="E15" i="5"/>
  <c r="E24" i="5"/>
  <c r="E10" i="8"/>
  <c r="E117" i="9"/>
  <c r="E113" i="9"/>
  <c r="E98" i="9"/>
  <c r="E92" i="9"/>
  <c r="E79" i="9"/>
  <c r="E52" i="9"/>
  <c r="E51" i="9"/>
  <c r="E50" i="9"/>
  <c r="E49" i="9"/>
  <c r="E48" i="9"/>
  <c r="E15" i="9"/>
  <c r="E14" i="9"/>
  <c r="E13" i="9"/>
  <c r="E121" i="9"/>
  <c r="E52" i="8"/>
  <c r="E51" i="8"/>
  <c r="E33" i="8"/>
  <c r="E25" i="8"/>
  <c r="E57" i="8"/>
  <c r="E38" i="8"/>
  <c r="E29" i="8"/>
  <c r="E21" i="8"/>
  <c r="E17" i="8"/>
  <c r="E74" i="7"/>
  <c r="E68" i="7"/>
  <c r="E67" i="7"/>
  <c r="E58" i="7"/>
  <c r="E50" i="7"/>
  <c r="E49" i="7"/>
  <c r="E48" i="7"/>
  <c r="E42" i="7"/>
  <c r="E41" i="7"/>
  <c r="E32" i="7"/>
  <c r="E31" i="7"/>
  <c r="E26" i="7"/>
  <c r="E22" i="7"/>
  <c r="E14" i="7"/>
  <c r="E13" i="7" s="1"/>
  <c r="E10" i="7"/>
  <c r="E62" i="7"/>
  <c r="E37" i="7"/>
  <c r="E195" i="3"/>
  <c r="E192" i="3"/>
  <c r="E158" i="3"/>
  <c r="E101" i="3"/>
  <c r="E98" i="3"/>
  <c r="E13" i="3"/>
  <c r="E329" i="2"/>
  <c r="E326" i="2"/>
  <c r="E314" i="2"/>
  <c r="E311" i="2"/>
  <c r="E167" i="2"/>
  <c r="E264" i="1"/>
  <c r="E255" i="1"/>
  <c r="E173" i="1"/>
  <c r="E164" i="1"/>
  <c r="E139" i="1"/>
  <c r="E97" i="9" l="1"/>
  <c r="F25" i="1"/>
  <c r="F19" i="1" s="1"/>
  <c r="F20" i="1"/>
</calcChain>
</file>

<file path=xl/sharedStrings.xml><?xml version="1.0" encoding="utf-8"?>
<sst xmlns="http://schemas.openxmlformats.org/spreadsheetml/2006/main" count="6008" uniqueCount="1755">
  <si>
    <t>Показатели</t>
  </si>
  <si>
    <t>мониторинга системы образования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</si>
  <si>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</si>
  <si>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</si>
  <si>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</si>
  <si>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</si>
  <si>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</si>
  <si>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</si>
  <si>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</si>
  <si>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</si>
  <si>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</si>
  <si>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</si>
  <si>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численность воспитанников в возрасте 3 - 6 лет (число полных лет) дошкольных образовательных организаций</t>
  </si>
  <si>
    <t>85-к раздел 2.2, строка 01, графы 7, 8, 9, 10</t>
  </si>
  <si>
    <t>численность детей в возрасте 3 - 6 лет (число полных лет), стоящих на учете для определения в дошкольные образовательные организации</t>
  </si>
  <si>
    <t>78-РИК раздел 2, строки 05, 06, 07, 08, графа 3</t>
  </si>
  <si>
    <t>Характеристика разреза наблюдения</t>
  </si>
  <si>
    <t>Российская Федерация; субъекты Российской Федерации; города и поселки городского типа, сельская местность</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</si>
  <si>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</si>
  <si>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</si>
  <si>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</si>
  <si>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</si>
  <si>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</si>
  <si>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</si>
  <si>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</si>
  <si>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</si>
  <si>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</si>
  <si>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</si>
  <si>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</si>
  <si>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</si>
  <si>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</si>
  <si>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</si>
  <si>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численность воспитанников образовательных организаций (включая филиалы), реализующих образовательные программы дошкольного образования, обучающихся в группах кратковременного пребывания</t>
  </si>
  <si>
    <t>85-к раздел 2.1, строка 18, графа 3</t>
  </si>
  <si>
    <t>Российская Федерация; города и поселки городского типа, сельская местность</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</si>
  <si>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</si>
  <si>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</si>
  <si>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</si>
  <si>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</si>
  <si>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</si>
  <si>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</si>
  <si>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</si>
  <si>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</si>
  <si>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</si>
  <si>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</si>
  <si>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</si>
  <si>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</si>
  <si>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</si>
  <si>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</si>
  <si>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</si>
  <si>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</si>
  <si>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</si>
  <si>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</si>
  <si>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</si>
  <si>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</si>
  <si>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</si>
  <si>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</si>
  <si>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</si>
  <si>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</si>
  <si>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</si>
  <si>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</si>
  <si>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</si>
  <si>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</si>
  <si>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</si>
  <si>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</si>
  <si>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</si>
  <si>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</si>
  <si>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</si>
  <si>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</si>
  <si>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</si>
  <si>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</si>
  <si>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Российская Федерация, субъекты Российской Федерации; города и поселки городского типа, сельская местность</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</si>
  <si>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</si>
  <si>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</si>
  <si>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</si>
  <si>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</si>
  <si>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</si>
  <si>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</si>
  <si>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</si>
  <si>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</si>
  <si>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</si>
  <si>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</si>
  <si>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</si>
  <si>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</si>
  <si>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</si>
  <si>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</si>
  <si>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</si>
  <si>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</si>
  <si>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</si>
  <si>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</si>
  <si>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</si>
  <si>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</si>
  <si>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</si>
  <si>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</si>
  <si>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</si>
  <si>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</si>
  <si>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</si>
  <si>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</si>
  <si>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Российская Федерация; города и поселки городского типа; сельская местность</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</si>
  <si>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</si>
  <si>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</si>
  <si>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</si>
  <si>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</si>
  <si>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Российская Федерация; субъекты Российской Федерации; города и поселки городского типа; сельская местность</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</si>
  <si>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</si>
  <si>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</si>
  <si>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</si>
  <si>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</si>
  <si>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</si>
  <si>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</si>
  <si>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</si>
  <si>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</si>
  <si>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</si>
  <si>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</si>
  <si>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</si>
  <si>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</si>
  <si>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</si>
  <si>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число дошкольных образовательных организаций с учетом находящихся на капитальном ремонте (без учета филиалов) в отчетном году t</t>
  </si>
  <si>
    <t>85-к раздел 1.1, строка 01, графа 3 отчетный год</t>
  </si>
  <si>
    <t>85-к раздел 1.1, строка 01, графа 3 предыдущий год</t>
  </si>
  <si>
    <t>число дошкольных образовательных организаций с учетом находящихся на капитальном ремонте (без учета филиалов)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</si>
  <si>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</si>
  <si>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</si>
  <si>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</si>
  <si>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</si>
  <si>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</si>
  <si>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</si>
  <si>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</si>
  <si>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</si>
  <si>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</si>
  <si>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</si>
  <si>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</si>
  <si>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</si>
  <si>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</si>
  <si>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</si>
  <si>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</si>
  <si>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</si>
  <si>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</si>
  <si>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</si>
  <si>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</si>
  <si>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</si>
  <si>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</si>
  <si>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 xml:space="preserve">Российская Федерация; субъекты Российской Федерации; города и поселки городского типа; сельская местность </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</si>
  <si>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</si>
  <si>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</si>
  <si>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</si>
  <si>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</si>
  <si>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</si>
  <si>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</si>
  <si>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76-РИК раздел 1.2 строка 01, графа 5</t>
  </si>
  <si>
    <t>численность обучающихся вечерних (сменных) общеобразовательных организаций (включая филиалы)</t>
  </si>
  <si>
    <t>СВ-1, раздел 3 строка 8, графа 8</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</si>
  <si>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</si>
  <si>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профтех-1 раздел 1 строка 04 графа 17</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</si>
  <si>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</si>
  <si>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СПО-1 раздел 2.1.2 строка 01 графа 17</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</si>
  <si>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</si>
  <si>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</si>
  <si>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</si>
  <si>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</si>
  <si>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</si>
  <si>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</si>
  <si>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</si>
  <si>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</si>
  <si>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</si>
  <si>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</si>
  <si>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численность респондентов (родителей учащихся общеобразовательных организаций), выбравших при ответе на вопрос анкеты "Рассматривали ли Вы при поступлении в данную школу наряду с ней другие возможные варианты или нет? (отметьте, пожалуйста, один ответ)" вариант "Нет, т.к. она единственная в нашем населенном пункте"</t>
  </si>
  <si>
    <t>Социологический опрос родителей учащихся общеобразовательных организаций</t>
  </si>
  <si>
    <t>численность респондентов (родителей учащихся общеобразовательных организаций), отвечавших на вопрос анкеты "Рассматривали ли Вы при поступлении в данную школу наряду с ней другие возможные варианты или нет? (отметьте, пожалуйста, один ответ)"</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</si>
  <si>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</si>
  <si>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</si>
  <si>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</si>
  <si>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</si>
  <si>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</si>
  <si>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</si>
  <si>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</si>
  <si>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</si>
  <si>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</si>
  <si>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</si>
  <si>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</si>
  <si>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</si>
  <si>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</si>
  <si>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</si>
  <si>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</si>
  <si>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83-РИК (сводная) раздел 1.1, строка 07, графа 3</t>
  </si>
  <si>
    <t>83-РИК (сводная) раздел 2.1, строка 07, графа 3</t>
  </si>
  <si>
    <t>2.3.</t>
  </si>
  <si>
    <t>2.3.1.</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</si>
  <si>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</si>
  <si>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</si>
  <si>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</si>
  <si>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83-РИК (сводная) раздел 1.1, строка 08, графа 26, 27</t>
  </si>
  <si>
    <t>83-РИК (сводная) раздел 2.1, строка 08, графа 26, 27</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</si>
  <si>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</si>
  <si>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1.1, строка 08, графа 3</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</si>
  <si>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</si>
  <si>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</si>
  <si>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</si>
  <si>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</si>
  <si>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</si>
  <si>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</si>
  <si>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</si>
  <si>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</si>
  <si>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</si>
  <si>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</si>
  <si>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</si>
  <si>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</si>
  <si>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</si>
  <si>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</si>
  <si>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</si>
  <si>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</si>
  <si>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</si>
  <si>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общая площадь помещений вечерних (сменных) общеобразовательных организаций (включая филиалы)</t>
  </si>
  <si>
    <t>СВ-1 раздел 8, строка 03, графа 3</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</si>
  <si>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</si>
  <si>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</si>
  <si>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</si>
  <si>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</si>
  <si>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</si>
  <si>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</si>
  <si>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</si>
  <si>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</si>
  <si>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</si>
  <si>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</si>
  <si>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канализацию</t>
  </si>
  <si>
    <t>число вечерних (сменных) общеобразовательных организаций (включая филиалы), имеющих:</t>
  </si>
  <si>
    <t>СВ-1 раздел 8, строка 36, графа 3</t>
  </si>
  <si>
    <t>СВ-1 раздел 8, строка 37, графа 3</t>
  </si>
  <si>
    <t>СВ-1 раздел 8, строка 38, графа 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</si>
  <si>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</si>
  <si>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число вечерних (сменных образовательных организаций (включая филиалы)</t>
  </si>
  <si>
    <t>СВ-1 раздел 8, строка 01, графа 3</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</si>
  <si>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</si>
  <si>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</si>
  <si>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</si>
  <si>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</si>
  <si>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</si>
  <si>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</si>
  <si>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</si>
  <si>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численность учащихся вечерних (сменных) общеобразовательных организаций (включая филиалы)</t>
  </si>
  <si>
    <t>СВ-1 раздел 3, строка 08, графа 8</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</si>
  <si>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</si>
  <si>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</si>
  <si>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</si>
  <si>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</si>
  <si>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</si>
  <si>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</si>
  <si>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</si>
  <si>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число вечерних (сменных) общеобразовательных организаций (включая филиалы)</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</si>
  <si>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</si>
  <si>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</si>
  <si>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</si>
  <si>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</si>
  <si>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</si>
  <si>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</si>
  <si>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</si>
  <si>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</si>
  <si>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</si>
  <si>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</si>
  <si>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</si>
  <si>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</si>
  <si>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база данных результатов ЕГЭ</t>
  </si>
  <si>
    <t>2.6.1.</t>
  </si>
  <si>
    <t>2.6.2.</t>
  </si>
  <si>
    <t>среднее значение тестовых баллов, полученных выпускниками, завершившими обучение по образовательным программам среднего общего образования, по результатам ЕГЭ по предмету i</t>
  </si>
  <si>
    <t>русский язык</t>
  </si>
  <si>
    <t>математика</t>
  </si>
  <si>
    <t>2.6.3.</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</si>
  <si>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 по математике; по русскому языку</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</si>
  <si>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</si>
  <si>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</si>
  <si>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</si>
  <si>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</si>
  <si>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</si>
  <si>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</si>
  <si>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</si>
  <si>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</si>
  <si>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 пользующихся горячим питанием</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</si>
  <si>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</si>
  <si>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</si>
  <si>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</si>
  <si>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</si>
  <si>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</si>
  <si>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</si>
  <si>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1.1, строка 01, графа 5</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</si>
  <si>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</si>
  <si>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</si>
  <si>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</si>
  <si>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число вечерних (сменных) общеобразовательных организаций (включая филиалы), имеющих физкультурные залы</t>
  </si>
  <si>
    <t>СВ-1 раздел 8, строка 11, графа 3</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</si>
  <si>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</si>
  <si>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</si>
  <si>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</si>
  <si>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число вечерних (сменных) общеобразовательных организаций (включая филиалы), имеющих плавательные бассейны</t>
  </si>
  <si>
    <t>СВ-1 раздел 8, строка 12, графа 3</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</si>
  <si>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</si>
  <si>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</si>
  <si>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</si>
  <si>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</si>
  <si>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</si>
  <si>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число вечерних (сменных) общеобразовательных организаций (включая филиалы) в отчетном году t</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</si>
  <si>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</si>
  <si>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число вечерних (сменных) общеобразовательных организаций (включая филиалы) в году t-1, предшествовавшем отчетному году t</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</si>
  <si>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</si>
  <si>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</si>
  <si>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</si>
  <si>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</si>
  <si>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ОШ-2 (сводная) раздел 2, строка 01, графа 5</t>
  </si>
  <si>
    <t>объем финансирования частных общеобразовательных организаций (включая филиалы)</t>
  </si>
  <si>
    <t>ОШ-2 (сводная) раздел 2, строка 45, графа 5 - негосударственные</t>
  </si>
  <si>
    <t>среднегодовая численность учащихся государственных и муниципальных общеобразовательных организаций (включая филиалы)</t>
  </si>
  <si>
    <t>ОШ-2 (сводная) раздел 5, строка 01, графа 5</t>
  </si>
  <si>
    <t>среднегодовая численность учащихся частных общеобразовательных организаций (включая филиалы)</t>
  </si>
  <si>
    <t>ОШ-2 (сводная) раздел 5, строка 01, графа 8 - негосударственные</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</si>
  <si>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</si>
  <si>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</si>
  <si>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</si>
  <si>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</si>
  <si>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</si>
  <si>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ОШ-2 (сводная) раздел 2, строка 06, графа 5</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</si>
  <si>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</si>
  <si>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ОШ-2 (сводная) раздел 2, строка 50, графа 5 – негосударственные</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</si>
  <si>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</si>
  <si>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</si>
  <si>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ОШ-2 (сводная) раздел 2, строка 45, графа 5 – негосударственные</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</si>
  <si>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</si>
  <si>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</si>
  <si>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</si>
  <si>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</si>
  <si>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пожарные краны и рукава</t>
  </si>
  <si>
    <t>число вечерних (сменных) общеобразовательных организаций (включая филиалы), имеющих пожарные краны и рукава</t>
  </si>
  <si>
    <t>СВ-1 раздел 8, строка 74, графа 3</t>
  </si>
  <si>
    <t>Удельный вес числа организаций, имеющих дымовые извещатели, в общем числе общеобразовательных организаций</t>
  </si>
  <si>
    <t>2.10.2.</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</si>
  <si>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дымовые извещатели</t>
  </si>
  <si>
    <t>число вечерних (сменных) общеобразовательных организаций (включая филиалы), имеющих дымовые извещатели</t>
  </si>
  <si>
    <t>СВ-1 раздел 8, строка 73, графа 3</t>
  </si>
  <si>
    <t>Удельный вес числа организаций, имеющих "тревожную кнопку", в общем числе общеобразовательных организаций</t>
  </si>
  <si>
    <t>2.10.3.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</si>
  <si>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"тревожную кнопку"</t>
  </si>
  <si>
    <t>число вечерних (сменных) общеобразовательных организаций (включая филиалы), имеющих "тревожную кнопку"</t>
  </si>
  <si>
    <t>СВ-1 раздел 8, строка 79, графа 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</si>
  <si>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</si>
  <si>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</si>
  <si>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</si>
  <si>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</si>
  <si>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</si>
  <si>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</si>
  <si>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</si>
  <si>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систему видеонаблюдения</t>
  </si>
  <si>
    <t>число вечерних (сменных) общеобразовательных организаций (включая филиалы), имеющих систему видеонаблюдения</t>
  </si>
  <si>
    <t>СВ-1 раздел 8, строка 78, графа 3</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</si>
  <si>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</si>
  <si>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</si>
  <si>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</si>
  <si>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</si>
  <si>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</si>
  <si>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</si>
  <si>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</si>
  <si>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</si>
  <si>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</si>
  <si>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</si>
  <si>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</si>
  <si>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</si>
  <si>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</si>
  <si>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</si>
  <si>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</si>
  <si>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</si>
  <si>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</si>
  <si>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</si>
  <si>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</si>
  <si>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</si>
  <si>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</si>
  <si>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</si>
  <si>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</si>
  <si>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</si>
  <si>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</si>
  <si>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</si>
  <si>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</si>
  <si>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</si>
  <si>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</si>
  <si>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</si>
  <si>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</si>
  <si>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</si>
  <si>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</si>
  <si>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</si>
  <si>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</si>
  <si>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</si>
  <si>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</si>
  <si>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</si>
  <si>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</si>
  <si>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</si>
  <si>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</si>
  <si>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</si>
  <si>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</si>
  <si>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</si>
  <si>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</si>
  <si>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</si>
  <si>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</si>
  <si>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</si>
  <si>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</si>
  <si>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</si>
  <si>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</si>
  <si>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</si>
  <si>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</si>
  <si>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</si>
  <si>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</si>
  <si>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</si>
  <si>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</si>
  <si>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</si>
  <si>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</si>
  <si>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</si>
  <si>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</si>
  <si>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</si>
  <si>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</si>
  <si>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</si>
  <si>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</si>
  <si>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</si>
  <si>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</si>
  <si>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</si>
  <si>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</si>
  <si>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</si>
  <si>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</si>
  <si>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</si>
  <si>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</si>
  <si>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</si>
  <si>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</si>
  <si>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</si>
  <si>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</si>
  <si>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</si>
  <si>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</si>
  <si>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</si>
  <si>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</si>
  <si>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</si>
  <si>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</si>
  <si>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</si>
  <si>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</si>
  <si>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</si>
  <si>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</si>
  <si>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</si>
  <si>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</si>
  <si>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</si>
  <si>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</si>
  <si>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</si>
  <si>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</si>
  <si>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</si>
  <si>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</si>
  <si>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</si>
  <si>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</si>
  <si>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</si>
  <si>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</si>
  <si>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</si>
  <si>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</si>
  <si>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</si>
  <si>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</si>
  <si>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</si>
  <si>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</si>
  <si>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</si>
  <si>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</si>
  <si>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</si>
  <si>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</si>
  <si>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</si>
  <si>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</si>
  <si>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</si>
  <si>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</si>
  <si>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</si>
  <si>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</si>
  <si>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</si>
  <si>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</si>
  <si>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</si>
  <si>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</si>
  <si>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</si>
  <si>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</si>
  <si>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</si>
  <si>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</si>
  <si>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</si>
  <si>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</si>
  <si>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</si>
  <si>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</si>
  <si>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</si>
  <si>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</si>
  <si>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</si>
  <si>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</si>
  <si>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</si>
  <si>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</si>
  <si>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</si>
  <si>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</si>
  <si>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</si>
  <si>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</si>
  <si>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</si>
  <si>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</si>
  <si>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</si>
  <si>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</si>
  <si>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</si>
  <si>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</si>
  <si>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</si>
  <si>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</si>
  <si>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</si>
  <si>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</si>
  <si>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</si>
  <si>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</si>
  <si>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</si>
  <si>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3.3.8.</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</si>
  <si>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</si>
  <si>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</si>
  <si>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</si>
  <si>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</si>
  <si>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</si>
  <si>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</si>
  <si>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</si>
  <si>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</si>
  <si>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</si>
  <si>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</si>
  <si>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</si>
  <si>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</si>
  <si>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</si>
  <si>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</si>
  <si>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</si>
  <si>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</si>
  <si>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</si>
  <si>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</si>
  <si>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</si>
  <si>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</si>
  <si>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</si>
  <si>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</si>
  <si>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</si>
  <si>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</si>
  <si>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</si>
  <si>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</si>
  <si>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</si>
  <si>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</si>
  <si>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</si>
  <si>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</si>
  <si>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</si>
  <si>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</si>
  <si>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</si>
  <si>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</si>
  <si>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</si>
  <si>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</si>
  <si>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</si>
  <si>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</si>
  <si>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</si>
  <si>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</si>
  <si>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</si>
  <si>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</si>
  <si>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</si>
  <si>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</si>
  <si>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</si>
  <si>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</si>
  <si>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</si>
  <si>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</si>
  <si>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</si>
  <si>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</si>
  <si>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</si>
  <si>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</si>
  <si>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</si>
  <si>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</si>
  <si>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</si>
  <si>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</si>
  <si>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</si>
  <si>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</si>
  <si>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</si>
  <si>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</si>
  <si>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</si>
  <si>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</si>
  <si>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</si>
  <si>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</si>
  <si>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</si>
  <si>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</si>
  <si>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</si>
  <si>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</si>
  <si>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</si>
  <si>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</si>
  <si>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</si>
  <si>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</si>
  <si>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</si>
  <si>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</si>
  <si>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</si>
  <si>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</si>
  <si>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</si>
  <si>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</si>
  <si>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</si>
  <si>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</si>
  <si>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</si>
  <si>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</si>
  <si>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</si>
  <si>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</si>
  <si>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</si>
  <si>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</si>
  <si>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</si>
  <si>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</si>
  <si>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</si>
  <si>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</si>
  <si>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</si>
  <si>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</si>
  <si>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</si>
  <si>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</si>
  <si>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</si>
  <si>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</si>
  <si>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</si>
  <si>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</si>
  <si>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</si>
  <si>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</si>
  <si>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</si>
  <si>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</si>
  <si>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</si>
  <si>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</si>
  <si>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</si>
  <si>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</si>
  <si>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</si>
  <si>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</si>
  <si>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</si>
  <si>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</si>
  <si>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</si>
  <si>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</si>
  <si>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</si>
  <si>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</si>
  <si>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</si>
  <si>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</si>
  <si>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</si>
  <si>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</si>
  <si>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</si>
  <si>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</si>
  <si>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</si>
  <si>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</si>
  <si>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</si>
  <si>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</si>
  <si>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</si>
  <si>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</si>
  <si>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</si>
  <si>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</si>
  <si>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</si>
  <si>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</si>
  <si>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</si>
  <si>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</si>
  <si>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</si>
  <si>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</si>
  <si>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</si>
  <si>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</si>
  <si>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</si>
  <si>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</si>
  <si>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</si>
  <si>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</si>
  <si>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</si>
  <si>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</si>
  <si>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</si>
  <si>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</si>
  <si>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</si>
  <si>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</si>
  <si>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</si>
  <si>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</si>
  <si>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</si>
  <si>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</si>
  <si>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</si>
  <si>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</si>
  <si>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</si>
  <si>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</si>
  <si>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</si>
  <si>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</si>
  <si>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</si>
  <si>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</si>
  <si>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</si>
  <si>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</si>
  <si>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</si>
  <si>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</si>
  <si>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</si>
  <si>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</si>
  <si>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</si>
  <si>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</si>
  <si>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</si>
  <si>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</si>
  <si>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</si>
  <si>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</si>
  <si>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</si>
  <si>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</si>
  <si>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</si>
  <si>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</si>
  <si>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</si>
  <si>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</si>
  <si>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</si>
  <si>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</si>
  <si>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</si>
  <si>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</si>
  <si>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</si>
  <si>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</si>
  <si>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</si>
  <si>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</si>
  <si>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</si>
  <si>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</si>
  <si>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</si>
  <si>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</si>
  <si>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</si>
  <si>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</si>
  <si>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</si>
  <si>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</si>
  <si>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</si>
  <si>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</si>
  <si>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</si>
  <si>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</si>
  <si>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</si>
  <si>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</si>
  <si>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</si>
  <si>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</si>
  <si>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</si>
  <si>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</si>
  <si>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</si>
  <si>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</si>
  <si>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</si>
  <si>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</si>
  <si>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</si>
  <si>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</si>
  <si>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</si>
  <si>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</si>
  <si>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</si>
  <si>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</si>
  <si>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</si>
  <si>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</si>
  <si>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</si>
  <si>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</si>
  <si>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</si>
  <si>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</si>
  <si>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</si>
  <si>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</si>
  <si>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</si>
  <si>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</si>
  <si>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</si>
  <si>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</si>
  <si>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</si>
  <si>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</si>
  <si>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</si>
  <si>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</si>
  <si>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</si>
  <si>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</si>
  <si>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</si>
  <si>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</si>
  <si>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</si>
  <si>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</si>
  <si>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</si>
  <si>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</si>
  <si>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</si>
  <si>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</si>
  <si>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</si>
  <si>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</si>
  <si>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</si>
  <si>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</si>
  <si>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</si>
  <si>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</si>
  <si>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</si>
  <si>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</si>
  <si>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</si>
  <si>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</si>
  <si>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</si>
  <si>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</si>
  <si>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</si>
  <si>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</si>
  <si>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</si>
  <si>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</si>
  <si>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</si>
  <si>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</si>
  <si>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</si>
  <si>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</si>
  <si>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</si>
  <si>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</si>
  <si>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</si>
  <si>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</si>
  <si>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</si>
  <si>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</si>
  <si>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</si>
  <si>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</si>
  <si>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</si>
  <si>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</si>
  <si>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</si>
  <si>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</si>
  <si>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</si>
  <si>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</si>
  <si>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</si>
  <si>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</si>
  <si>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</si>
  <si>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</si>
  <si>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</si>
  <si>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</si>
  <si>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</si>
  <si>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</si>
  <si>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</si>
  <si>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</si>
  <si>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</si>
  <si>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</si>
  <si>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</si>
  <si>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</si>
  <si>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</si>
  <si>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</si>
  <si>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</si>
  <si>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</si>
  <si>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</si>
  <si>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</si>
  <si>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</si>
  <si>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</si>
  <si>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</si>
  <si>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</si>
  <si>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</si>
  <si>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</si>
  <si>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</si>
  <si>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</si>
  <si>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</si>
  <si>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</si>
  <si>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</si>
  <si>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</si>
  <si>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</si>
  <si>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</si>
  <si>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</si>
  <si>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</si>
  <si>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</si>
  <si>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</si>
  <si>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</si>
  <si>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</si>
  <si>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</si>
  <si>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</si>
  <si>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</si>
  <si>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</si>
  <si>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</si>
  <si>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</si>
  <si>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</si>
  <si>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</si>
  <si>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</si>
  <si>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</si>
  <si>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</si>
  <si>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</si>
  <si>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</si>
  <si>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</si>
  <si>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</si>
  <si>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</si>
  <si>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</si>
  <si>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</si>
  <si>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</si>
  <si>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</si>
  <si>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</si>
  <si>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</si>
  <si>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</si>
  <si>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</si>
  <si>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</si>
  <si>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</si>
  <si>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</si>
  <si>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</si>
  <si>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</si>
  <si>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</si>
  <si>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</si>
  <si>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</si>
  <si>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</si>
  <si>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</si>
  <si>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</si>
  <si>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</si>
  <si>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</si>
  <si>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</si>
  <si>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</si>
  <si>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</si>
  <si>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</si>
  <si>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</si>
  <si>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</si>
  <si>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</si>
  <si>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</si>
  <si>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</si>
  <si>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</si>
  <si>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</si>
  <si>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</si>
  <si>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</si>
  <si>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</si>
  <si>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</si>
  <si>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</si>
  <si>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</si>
  <si>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</si>
  <si>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</si>
  <si>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</si>
  <si>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</si>
  <si>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</si>
  <si>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</si>
  <si>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</si>
  <si>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</si>
  <si>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</si>
  <si>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</si>
  <si>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</si>
  <si>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</si>
  <si>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</si>
  <si>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</si>
  <si>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</si>
  <si>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</si>
  <si>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</si>
  <si>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</si>
  <si>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</si>
  <si>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</si>
  <si>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</si>
  <si>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</si>
  <si>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</si>
  <si>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</si>
  <si>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</si>
  <si>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</si>
  <si>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</si>
  <si>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</si>
  <si>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</si>
  <si>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</si>
  <si>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</si>
  <si>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</si>
  <si>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</si>
  <si>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</si>
  <si>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</si>
  <si>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</si>
  <si>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</si>
  <si>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</si>
  <si>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</si>
  <si>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</si>
  <si>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</si>
  <si>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</si>
  <si>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</si>
  <si>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</si>
  <si>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</si>
  <si>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</si>
  <si>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</si>
  <si>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</si>
  <si>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</si>
  <si>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</si>
  <si>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</si>
  <si>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</si>
  <si>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</si>
  <si>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</si>
  <si>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</si>
  <si>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</si>
  <si>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</si>
  <si>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</si>
  <si>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</si>
  <si>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</si>
  <si>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</si>
  <si>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</si>
  <si>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</si>
  <si>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</si>
  <si>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</si>
  <si>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</si>
  <si>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</si>
  <si>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</si>
  <si>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</si>
  <si>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</si>
  <si>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</si>
  <si>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</si>
  <si>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</si>
  <si>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</si>
  <si>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</si>
  <si>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</si>
  <si>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</si>
  <si>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</si>
  <si>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</si>
  <si>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</si>
  <si>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</si>
  <si>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</si>
  <si>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</si>
  <si>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</si>
  <si>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</si>
  <si>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</si>
  <si>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</si>
  <si>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</si>
  <si>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</si>
  <si>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</si>
  <si>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</si>
  <si>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</si>
  <si>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</si>
  <si>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</si>
  <si>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</si>
  <si>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</si>
  <si>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</si>
  <si>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</si>
  <si>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</si>
  <si>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</si>
  <si>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</si>
  <si>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</si>
  <si>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</si>
  <si>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</si>
  <si>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</si>
  <si>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</si>
  <si>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</si>
  <si>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</si>
  <si>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</si>
  <si>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численность детей, обучающихся в образовательных организациях дополнительного образования (включая филиалы)</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</si>
  <si>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</si>
  <si>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</si>
  <si>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</si>
  <si>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</si>
  <si>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</si>
  <si>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</si>
  <si>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</si>
  <si>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</si>
  <si>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</si>
  <si>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</si>
  <si>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</si>
  <si>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</si>
  <si>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</si>
  <si>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</si>
  <si>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 t</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</si>
  <si>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</si>
  <si>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</si>
  <si>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</si>
  <si>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</si>
  <si>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</si>
  <si>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</si>
  <si>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</si>
  <si>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</si>
  <si>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</si>
  <si>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</si>
  <si>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</si>
  <si>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</si>
  <si>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</si>
  <si>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</si>
  <si>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</si>
  <si>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</si>
  <si>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</si>
  <si>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</si>
  <si>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</si>
  <si>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</si>
  <si>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</si>
  <si>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число организаций дополнительного образования (включая филиалы), реализующих дополнительные общеобразовательные программы для детей</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</si>
  <si>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</si>
  <si>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</si>
  <si>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</si>
  <si>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</si>
  <si>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пожарные краны и рукава</t>
  </si>
  <si>
    <t>5.8.2.</t>
  </si>
  <si>
    <t>Удельный вес числа организаций, имеющих дымовые извещатели,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</si>
  <si>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дымовые извещатели</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</si>
  <si>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</si>
  <si>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</si>
  <si>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</si>
  <si>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</si>
  <si>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</si>
  <si>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</si>
  <si>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Учебные и внеучебные достижения лиц, обучающихся по программам дополнительного образования детей</t>
  </si>
  <si>
    <t>5.9.</t>
  </si>
  <si>
    <t>5.9.1.</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</si>
  <si>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</si>
  <si>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</si>
  <si>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</si>
  <si>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</si>
  <si>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</si>
  <si>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</si>
  <si>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</si>
  <si>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</si>
  <si>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</si>
  <si>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</si>
  <si>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</si>
  <si>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</si>
  <si>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</si>
  <si>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</si>
  <si>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</si>
  <si>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</si>
  <si>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</si>
  <si>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</si>
  <si>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</si>
  <si>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</si>
  <si>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</si>
  <si>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</si>
  <si>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</si>
  <si>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</si>
  <si>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</si>
  <si>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</si>
  <si>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</si>
  <si>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</si>
  <si>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</si>
  <si>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</si>
  <si>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</si>
  <si>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</si>
  <si>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</si>
  <si>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</si>
  <si>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</si>
  <si>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</si>
  <si>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</si>
  <si>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</si>
  <si>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</si>
  <si>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</si>
  <si>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</si>
  <si>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</si>
  <si>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</si>
  <si>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</si>
  <si>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</si>
  <si>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</si>
  <si>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</si>
  <si>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</si>
  <si>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</si>
  <si>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</si>
  <si>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</si>
  <si>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</si>
  <si>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</si>
  <si>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</si>
  <si>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</si>
  <si>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</si>
  <si>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</si>
  <si>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</si>
  <si>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</si>
  <si>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</si>
  <si>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</si>
  <si>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</si>
  <si>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</si>
  <si>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</si>
  <si>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</si>
  <si>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</si>
  <si>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</si>
  <si>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</si>
  <si>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</si>
  <si>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</si>
  <si>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</si>
  <si>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</si>
  <si>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</si>
  <si>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</si>
  <si>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</si>
  <si>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</si>
  <si>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</si>
  <si>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</si>
  <si>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</si>
  <si>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</si>
  <si>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</si>
  <si>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</si>
  <si>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</si>
  <si>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</si>
  <si>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</si>
  <si>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</si>
  <si>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</si>
  <si>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</si>
  <si>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</si>
  <si>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</si>
  <si>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</si>
  <si>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</si>
  <si>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</si>
  <si>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</si>
  <si>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</si>
  <si>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</si>
  <si>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</si>
  <si>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</si>
  <si>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</si>
  <si>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</si>
  <si>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</si>
  <si>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</si>
  <si>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</si>
  <si>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</si>
  <si>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</si>
  <si>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</si>
  <si>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</si>
  <si>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</si>
  <si>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</si>
  <si>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</si>
  <si>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</si>
  <si>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</si>
  <si>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</si>
  <si>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</si>
  <si>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</si>
  <si>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</si>
  <si>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</si>
  <si>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</si>
  <si>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</si>
  <si>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</si>
  <si>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</si>
  <si>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</si>
  <si>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</si>
  <si>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</si>
  <si>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</si>
  <si>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</si>
  <si>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</si>
  <si>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</si>
  <si>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</si>
  <si>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</si>
  <si>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</si>
  <si>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</si>
  <si>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</si>
  <si>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</si>
  <si>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</si>
  <si>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</si>
  <si>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</si>
  <si>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</si>
  <si>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</si>
  <si>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</si>
  <si>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</si>
  <si>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</si>
  <si>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</si>
  <si>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</si>
  <si>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</si>
  <si>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</si>
  <si>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</si>
  <si>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</si>
  <si>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</si>
  <si>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</si>
  <si>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</si>
  <si>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</si>
  <si>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</si>
  <si>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</si>
  <si>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</si>
  <si>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</si>
  <si>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</si>
  <si>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</si>
  <si>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</si>
  <si>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</si>
  <si>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</si>
  <si>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</si>
  <si>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</si>
  <si>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</si>
  <si>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</si>
  <si>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</si>
  <si>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</si>
  <si>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</si>
  <si>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</si>
  <si>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</si>
  <si>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</si>
  <si>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</si>
  <si>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</si>
  <si>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</si>
  <si>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</si>
  <si>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</si>
  <si>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</si>
  <si>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</si>
  <si>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</si>
  <si>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</si>
  <si>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</si>
  <si>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</si>
  <si>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</si>
  <si>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</si>
  <si>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</si>
  <si>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</si>
  <si>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</si>
  <si>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</si>
  <si>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</si>
  <si>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</si>
  <si>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</si>
  <si>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</si>
  <si>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</si>
  <si>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</si>
  <si>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</si>
  <si>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</si>
  <si>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</si>
  <si>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</si>
  <si>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</si>
  <si>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</si>
  <si>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</si>
  <si>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</si>
  <si>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</si>
  <si>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</si>
  <si>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</si>
  <si>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</si>
  <si>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</si>
  <si>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</si>
  <si>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</si>
  <si>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</si>
  <si>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</si>
  <si>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</si>
  <si>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</si>
  <si>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</si>
  <si>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</si>
  <si>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</si>
  <si>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</si>
  <si>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</si>
  <si>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</si>
  <si>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</si>
  <si>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</si>
  <si>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</si>
  <si>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</si>
  <si>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</si>
  <si>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</si>
  <si>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</si>
  <si>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</si>
  <si>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</si>
  <si>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</si>
  <si>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</si>
  <si>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</si>
  <si>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</si>
  <si>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</si>
  <si>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</si>
  <si>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</si>
  <si>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</si>
  <si>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</si>
  <si>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</si>
  <si>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</si>
  <si>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</si>
  <si>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</si>
  <si>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</si>
  <si>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</si>
  <si>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</si>
  <si>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</si>
  <si>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</si>
  <si>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</si>
  <si>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</si>
  <si>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</si>
  <si>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</si>
  <si>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</si>
  <si>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</si>
  <si>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</si>
  <si>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</si>
  <si>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</si>
  <si>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</si>
  <si>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</si>
  <si>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</si>
  <si>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</si>
  <si>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</si>
  <si>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</si>
  <si>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</si>
  <si>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</si>
  <si>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</si>
  <si>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</si>
  <si>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</si>
  <si>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</si>
  <si>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</si>
  <si>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</si>
  <si>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</si>
  <si>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</si>
  <si>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</si>
  <si>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</si>
  <si>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</si>
  <si>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</si>
  <si>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</si>
  <si>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</si>
  <si>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</si>
  <si>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</si>
  <si>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</si>
  <si>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</si>
  <si>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</si>
  <si>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</si>
  <si>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</si>
  <si>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</si>
  <si>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</si>
  <si>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</si>
  <si>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</si>
  <si>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</si>
  <si>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</si>
  <si>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</si>
  <si>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</si>
  <si>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</si>
  <si>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</si>
  <si>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</si>
  <si>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</si>
  <si>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</si>
  <si>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</si>
  <si>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</si>
  <si>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</si>
  <si>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</si>
  <si>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3.4.6.</t>
  </si>
  <si>
    <t>Темп роста числа образовательных организаций, реализующих: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</si>
  <si>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</si>
  <si>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</si>
  <si>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</si>
  <si>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</si>
  <si>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</si>
  <si>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</si>
  <si>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</si>
  <si>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</si>
  <si>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</si>
  <si>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приобретение актуальных знаний,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</si>
  <si>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</si>
  <si>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</si>
  <si>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школьной программы обучающимися</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</si>
  <si>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</si>
  <si>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</si>
  <si>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</si>
  <si>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</si>
  <si>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</si>
  <si>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</si>
  <si>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</si>
  <si>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</si>
  <si>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</si>
  <si>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</si>
  <si>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</si>
  <si>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</si>
  <si>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</si>
  <si>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</si>
  <si>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</si>
  <si>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</si>
  <si>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</si>
  <si>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</si>
  <si>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</si>
  <si>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</si>
  <si>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численность респондентов</t>
  </si>
  <si>
    <t>Российская Федерация (субъекты Российской Федерации; государственные и муниципальные организации; частные организации</t>
  </si>
  <si>
    <r>
      <t xml:space="preserve">85-к раздел 4.2, строка </t>
    </r>
    <r>
      <rPr>
        <sz val="11"/>
        <color rgb="FFFF0000"/>
        <rFont val="Calibri"/>
        <family val="2"/>
        <charset val="204"/>
        <scheme val="minor"/>
      </rPr>
      <t>01</t>
    </r>
  </si>
  <si>
    <t>социологический опрос родителей детей, обучающихся в организациях дополнительного образования</t>
  </si>
  <si>
    <r>
      <t xml:space="preserve">ВПО-1 раздел 3.3, строка 05, графа </t>
    </r>
    <r>
      <rPr>
        <sz val="11"/>
        <color rgb="FFFF0000"/>
        <rFont val="Calibri"/>
        <family val="2"/>
        <charset val="204"/>
        <scheme val="minor"/>
      </rPr>
      <t>4</t>
    </r>
  </si>
  <si>
    <r>
      <t>ВПО-1 раздел 3.1.1, строка 0</t>
    </r>
    <r>
      <rPr>
        <sz val="11"/>
        <color rgb="FFFF0000"/>
        <rFont val="Calibri"/>
        <family val="2"/>
        <charset val="204"/>
        <scheme val="minor"/>
      </rPr>
      <t>7</t>
    </r>
    <r>
      <rPr>
        <sz val="11"/>
        <color theme="1"/>
        <rFont val="Calibri"/>
        <family val="2"/>
        <charset val="204"/>
        <scheme val="minor"/>
      </rPr>
      <t>, графа 3</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</si>
  <si>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4</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</si>
  <si>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10</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</si>
  <si>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7</t>
    </r>
  </si>
  <si>
    <r>
      <t>ВПО-</t>
    </r>
    <r>
      <rPr>
        <sz val="11"/>
        <color rgb="FFFF0000"/>
        <rFont val="Calibri"/>
        <family val="2"/>
        <charset val="204"/>
        <scheme val="minor"/>
      </rPr>
      <t>1</t>
    </r>
    <r>
      <rPr>
        <sz val="11"/>
        <color theme="1"/>
        <rFont val="Calibri"/>
        <family val="2"/>
        <charset val="204"/>
        <scheme val="minor"/>
      </rPr>
      <t xml:space="preserve"> раздел 2.1.2, строка 15, графа 19 -</t>
    </r>
    <r>
      <rPr>
        <sz val="11"/>
        <color rgb="FFFF0000"/>
        <rFont val="Calibri"/>
        <family val="2"/>
        <charset val="204"/>
        <scheme val="minor"/>
      </rPr>
      <t>все формы обучения</t>
    </r>
  </si>
  <si>
    <t>5.6.2.</t>
  </si>
  <si>
    <r>
      <t xml:space="preserve">СПО-2 раздел 1.1, строка 07, графы </t>
    </r>
    <r>
      <rPr>
        <sz val="11"/>
        <color rgb="FFFF0000"/>
        <rFont val="Calibri"/>
        <family val="2"/>
        <charset val="204"/>
        <scheme val="minor"/>
      </rPr>
      <t>4</t>
    </r>
  </si>
  <si>
    <t>в государственных образовательных организациях</t>
  </si>
  <si>
    <t>в городских поселениях</t>
  </si>
  <si>
    <t>в негосударственных образовательных организациях</t>
  </si>
  <si>
    <t>в сельской местности</t>
  </si>
  <si>
    <t>76-РИК раздел 1.2 строка 01, графа 5 - негосудартсвенные</t>
  </si>
  <si>
    <t>76-РИК раздел 1.2 строка 01, графа 5 - государтсвенные</t>
  </si>
  <si>
    <t>Д-4, раздел 1, строка 03, графа 3 - государственные</t>
  </si>
  <si>
    <t>Д-4, раздел 2, строка 03, графа 3 - государственные</t>
  </si>
  <si>
    <t>Д-4, раздел 1, строка 03, графа 3 - негосударственные</t>
  </si>
  <si>
    <t>Д-4, раздел 2, строка 03, графа 3 - негосударственные</t>
  </si>
  <si>
    <t>Д-4 раздел 1, строка 36, графа 3 - негосудерственные</t>
  </si>
  <si>
    <t>Д-4 раздел 2, строка 36, графа 3 - государственные</t>
  </si>
  <si>
    <t>Д-4 раздел 2, строка 36, графа 3 - негосударственные</t>
  </si>
  <si>
    <t>Д-4 раздел 1, строка 37, графа 3 - государсвтенные</t>
  </si>
  <si>
    <t>Д-4 раздел 1, строка 37, графа 3 - негосударсвтенные</t>
  </si>
  <si>
    <t>Д-4 раздел 2, строка 37, графа 3 - государственные</t>
  </si>
  <si>
    <t>Д-4 раздел 2, строка 37, графа 3 - негосударственные</t>
  </si>
  <si>
    <t>Д-4 раздел 1, строка 38, графа 3 - государственные</t>
  </si>
  <si>
    <t>Д-4 раздел 1, строка 38, графа 3 - негосударственные</t>
  </si>
  <si>
    <t>Д-4 раздел 2, строка 38, графа 3 - государственные</t>
  </si>
  <si>
    <t>Д-4 раздел 2, строка 38, графа 3 - негосударственные</t>
  </si>
  <si>
    <t>Д-4 раздел 1, строка 01, графа 3 - государственные</t>
  </si>
  <si>
    <t>Д-4 раздел 1, строка 01, графа 3 - негосударственные</t>
  </si>
  <si>
    <t>Д-4 раздел 2, строка 01, графа 3) - государственные</t>
  </si>
  <si>
    <t>Д-4 раздел 2, строка 01, графа 3) - негосударственные</t>
  </si>
  <si>
    <t>сбор с 2015 года</t>
  </si>
  <si>
    <t>численность детей в возрасте 5-7 лет, обучающихся в образовательных организациях, реализующих образовательные программы начального общего образования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t>
  </si>
  <si>
    <t>рублей</t>
  </si>
  <si>
    <t>Д-4 раздел 1, строка 51, графа 3 - государственные</t>
  </si>
  <si>
    <t>Д-4 раздел 2, строка 51, графа 3 - государственные</t>
  </si>
  <si>
    <t>Д-4 раздел 1, строка 51, графа 3 - негосударственные</t>
  </si>
  <si>
    <t>Д-4 раздел 2, строка 51, графа 3 - негосударственные</t>
  </si>
  <si>
    <t>Д-4 раздел 1, строка 63, 64, графа 3 - государственные</t>
  </si>
  <si>
    <t>Д-4 раздел 2 строка 63, 64, графа 3 - государственные</t>
  </si>
  <si>
    <t>Д-4 раздел 1, строка 63, 64, графа 3 - негосударственные</t>
  </si>
  <si>
    <t>Д-4 раздел 2 строка 63, 64, графа 3 - негосударственные</t>
  </si>
  <si>
    <t>Д-4 раздел 1, строка 01 графа 3 - государственные</t>
  </si>
  <si>
    <t>Д-4 раздел 2, строка 01 графа 3 - государственные</t>
  </si>
  <si>
    <t>Д-4 раздел 1, строка 01 графа 3 - негосударственные</t>
  </si>
  <si>
    <t xml:space="preserve">СВ-1 раздел 8, строка 01 графа 3 </t>
  </si>
  <si>
    <t>Д-4 раздел 2, строка 01 графа 3 - негосударственные</t>
  </si>
  <si>
    <t>76-РИК раздел 1.2, строка 23, графа 3 - государственные</t>
  </si>
  <si>
    <t>76-РИК раздел 1.2, строка 23, графа 4 - государственные</t>
  </si>
  <si>
    <t>76-РИК раздел 13, строка 01, графа 3 - государственные</t>
  </si>
  <si>
    <t>76-РИК раздел 13, строка 01, графа 4 - государственные</t>
  </si>
  <si>
    <t>76-РИК раздел 1.2, строка 23, графа 3 - негосударственные</t>
  </si>
  <si>
    <t>76-РИК раздел 1.2, строка 23, графа 4 - негосударственные</t>
  </si>
  <si>
    <t>76-РИК раздел 13, строка 01, графа 3 - негосударственные</t>
  </si>
  <si>
    <t>76-РИК раздел 13, строка 01, графа 4 - негосударственные</t>
  </si>
  <si>
    <t>76-РИК раздел 14, строка 01, графа 3 - государственные</t>
  </si>
  <si>
    <t>76-РИК раздел 14, строка 01, графа 4 - государственные</t>
  </si>
  <si>
    <t>76-РИК раздел 14, строка 01, графа 3 - негосударственные</t>
  </si>
  <si>
    <t>76-РИК раздел 14, строка 01, графа 4 - негосударственные</t>
  </si>
  <si>
    <t xml:space="preserve">76-РИК раздел 1.2, строка 32 - негосударственные </t>
  </si>
  <si>
    <t xml:space="preserve">76-РИК раздел 1.2, строка 32 - государственные </t>
  </si>
  <si>
    <t>Д-4 раздел 1, строка 23, графа 3 - государственные</t>
  </si>
  <si>
    <t>Д-4 раздел 2, строка 23, графа 3 - государственные</t>
  </si>
  <si>
    <t>Д-4 раздел 1, строка 23, графа 3 - негосударственные</t>
  </si>
  <si>
    <t>Д-4 раздел 2, строка 23, графа 3 - негосударственные</t>
  </si>
  <si>
    <t>76-РИК раздел 1.2, строка 01, графа 5 - государственные</t>
  </si>
  <si>
    <t>76-РИК раздел 1.2, строка 01, графа 5 - негосударственные</t>
  </si>
  <si>
    <t>76-РИК раздел 7, строка 01, графа 3 - государственные</t>
  </si>
  <si>
    <t>76-РИК раздел 7, строка 04, графа 3 - государственные</t>
  </si>
  <si>
    <t>76-РИК раздел 7, строка 01, графа 3 - негосударственные</t>
  </si>
  <si>
    <t>76-РИК раздел 7, строка 04, графа 3 - негосударственные</t>
  </si>
  <si>
    <t>76-РИК раздел 1.1, строка 01, графа 5 - государственные</t>
  </si>
  <si>
    <t>76-РИК раздел 1.1, строка 01, графа 8 - государственные</t>
  </si>
  <si>
    <t>76-РИК раздел 1.1, строка 01, графа 5 - негосударственные</t>
  </si>
  <si>
    <t>76-РИК раздел 1.1, строка 01, графа 8 - негосударственные</t>
  </si>
  <si>
    <t>Д-4 раздел 1, строка 11, графа 3 - государтсвенные</t>
  </si>
  <si>
    <t>Д-4 раздел 2, строка 11, графа 3) - государственные</t>
  </si>
  <si>
    <t>Д-4 раздел 1, строка 11, графа 3 - негосудартсвенные</t>
  </si>
  <si>
    <t>Д-4 раздел 2, строка 11, графа 3) - негосударственные</t>
  </si>
  <si>
    <t>Д-4 раздел 2, строка 01, графа 3 - государственные</t>
  </si>
  <si>
    <t>Д-4 раздел 2, строка 01, графа 3 - негосударственные</t>
  </si>
  <si>
    <t>Д-4 раздел 1, строка 12, графа 3 - государственные</t>
  </si>
  <si>
    <t>Д-4 раздел 2, строка 12, графа 3 - государственные</t>
  </si>
  <si>
    <t>Д-4 раздел 1, строка 12, графа 3 - негосударственные</t>
  </si>
  <si>
    <t>Д-4 раздел 2, строка 12, графа 3 - негосударственные</t>
  </si>
  <si>
    <t>76-РИК раздел 1.1, строка 01, графа 5 – предыдущий год - государственные</t>
  </si>
  <si>
    <t>76-РИК раздел 1.1, строка 01, графа 3 – отчетный год - негосударственные</t>
  </si>
  <si>
    <t>76-РИК раздел 1.1, строка 01, графа 4 – отчетный год - негосударственные</t>
  </si>
  <si>
    <t>76-РИК раздел 1.1, строка 01, графа 3 – отчетный год - государственные</t>
  </si>
  <si>
    <t>76-РИК раздел 1.1, строка 01, графа 4 – отчетный год - государственные</t>
  </si>
  <si>
    <t>СВ-1 раздел 1, строка 14, графа 3 – отчетный год</t>
  </si>
  <si>
    <t>СВ-1 раздел 1, строка 15, графа 3 – отчетный год</t>
  </si>
  <si>
    <t>76-РИК раздел 1.1, строка 01, графа 3 – предыдущий год - негосударственные</t>
  </si>
  <si>
    <t>76-РИК раздел 1.1, строка 01, графа 4 – предыдущий год - негосударственные</t>
  </si>
  <si>
    <t>СВ-1 раздел 1, строка 14, графа 3 – предыдущий год</t>
  </si>
  <si>
    <t>СВ-1 раздел 1, строка 15, графа 3 – предыдущий год</t>
  </si>
  <si>
    <t>Д-4 раздел 1, строка 74, графа 3 - государственные</t>
  </si>
  <si>
    <t>Д-4 раздел 2, строка 74, графа 3 - государственные</t>
  </si>
  <si>
    <t>Д-4 раздел 1, строка 74, графа 3 - негосударственные</t>
  </si>
  <si>
    <t>Д-4 раздел 2, строка 74, графа 3 - негосударственные</t>
  </si>
  <si>
    <t>Д-4 раздел 1, строка 73 графа 3 - государственные</t>
  </si>
  <si>
    <t>Д-4 раздел 2 строка 73, графа 3 - государственные</t>
  </si>
  <si>
    <t>Д-4 раздел 1, строка 73 графа 3 - негосударственные</t>
  </si>
  <si>
    <t>Д-4 раздел 2 строка 73, графа 3 - негосударственные</t>
  </si>
  <si>
    <t>Д-4 раздел 1, строка 79, графа 3 - государственные</t>
  </si>
  <si>
    <t>Д-4 раздел 2, строка 79, графа 3 - государственные</t>
  </si>
  <si>
    <t>Д-4 раздел 1, строка 79, графа 3 - негосударственные</t>
  </si>
  <si>
    <t>Д-4 раздел 2, строка 79, графа 3 - негосударственные</t>
  </si>
  <si>
    <t>Д-4 раздел 1, строка 76, графа 3 - государственные</t>
  </si>
  <si>
    <t>Д-4 раздел 2, строка 76, графа 3 - государственные</t>
  </si>
  <si>
    <t>Д-4 раздел 1, строка 76, графа 3 - негосударственные</t>
  </si>
  <si>
    <t>Д-4 раздел 2, строка 76, графа 3 - негосударственные</t>
  </si>
  <si>
    <t>Д-4 раздел 1, строка 78, графа 3 - государственные</t>
  </si>
  <si>
    <t>Д-4 раздел 2, строка 78, графа 3 - государственные</t>
  </si>
  <si>
    <t>Д-4 раздел 1, строка 78, графа 3 - негосударственные</t>
  </si>
  <si>
    <t>Д-4 раздел 2, строка 78, графа 3 - негосударственные</t>
  </si>
  <si>
    <t>Д-4 раздел 1, строка 31, графа 3 - государственные</t>
  </si>
  <si>
    <t>Д-4 раздел 2, строка 31, графа 3 - государственные</t>
  </si>
  <si>
    <t>Д-4 раздел 1, строка 31, графа 3 - негосударственные</t>
  </si>
  <si>
    <t>Д-4 раздел 2, строка 31, графа 3 - негосударственные</t>
  </si>
  <si>
    <t>Д-4 раздел 1, строка 28, графа 3 - государственные</t>
  </si>
  <si>
    <t>Д-4 раздел 2, строка 28, графа 3 - государственные</t>
  </si>
  <si>
    <t>Д-4 раздел 1, строка 28, графа 3 - негосударственные</t>
  </si>
  <si>
    <t>Д-4 раздел 2, строка 28, графа 3 - негосударственные</t>
  </si>
  <si>
    <t xml:space="preserve">   в государственных образовательных организациях</t>
  </si>
  <si>
    <t xml:space="preserve">   в негосударственных образовательных организациях</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</si>
  <si>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 *</t>
  </si>
  <si>
    <t xml:space="preserve">   водоснабжение</t>
  </si>
  <si>
    <t xml:space="preserve">   центральное отопление</t>
  </si>
  <si>
    <t xml:space="preserve">   канализацию </t>
  </si>
  <si>
    <t xml:space="preserve">      в государственных образовательных организациях</t>
  </si>
  <si>
    <t xml:space="preserve">      в негосударственных образовательных организациях</t>
  </si>
  <si>
    <t xml:space="preserve">         в городских поселениях</t>
  </si>
  <si>
    <t xml:space="preserve">         в сельской местности</t>
  </si>
  <si>
    <t xml:space="preserve">   всего</t>
  </si>
  <si>
    <t xml:space="preserve">   имеющих доступ к Интернету </t>
  </si>
  <si>
    <t xml:space="preserve">      водоснабжение</t>
  </si>
  <si>
    <t xml:space="preserve">      центральное отопление</t>
  </si>
  <si>
    <t xml:space="preserve">      канализацию </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</si>
  <si>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 *****</t>
  </si>
  <si>
    <t>приобретение актуальных знаний, практических навыков обучающимися *</t>
  </si>
  <si>
    <t>выявление и развитие таланта и способностей обучающихся *</t>
  </si>
  <si>
    <t>профессиональная ориентация, освоение значимых для профессиональной деятельности навыков обучающимися *</t>
  </si>
  <si>
    <t>улучшение знаний школьной программы обучающимися *</t>
  </si>
  <si>
    <t xml:space="preserve">   на базе основного общего образования</t>
  </si>
  <si>
    <t xml:space="preserve">   на базе среднего общего образования</t>
  </si>
  <si>
    <t xml:space="preserve">   очная форма обучения</t>
  </si>
  <si>
    <t xml:space="preserve">   очно-заочная форма обучения</t>
  </si>
  <si>
    <t xml:space="preserve">   заочная форма обучения</t>
  </si>
  <si>
    <t xml:space="preserve">   преподаватели</t>
  </si>
  <si>
    <t xml:space="preserve">   высшая квалификационная категория</t>
  </si>
  <si>
    <t xml:space="preserve">   первую квалификационную категорию</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</si>
  <si>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</si>
  <si>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</si>
  <si>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программы подготовки специалистов среднего звена </t>
  </si>
  <si>
    <t xml:space="preserve">   программы подготовки квалифицированных рабочих, служащих *</t>
  </si>
  <si>
    <t xml:space="preserve">   программы подготовки специалистов среднего звена *</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</si>
  <si>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</si>
  <si>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</si>
  <si>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профессиональные образовательные организации</t>
  </si>
  <si>
    <t xml:space="preserve">   организации высшего образования</t>
  </si>
  <si>
    <t xml:space="preserve">   организации высшего образования </t>
  </si>
  <si>
    <t xml:space="preserve">   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</si>
  <si>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 xml:space="preserve">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</si>
  <si>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 xml:space="preserve">   учебно-лабораторные здания</t>
  </si>
  <si>
    <t xml:space="preserve">   общежития</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</si>
  <si>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 *</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</si>
  <si>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</si>
  <si>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 xml:space="preserve">   программы бакалавриата</t>
  </si>
  <si>
    <t xml:space="preserve">   программы специалитета</t>
  </si>
  <si>
    <t xml:space="preserve">   программы магистратуры</t>
  </si>
  <si>
    <t xml:space="preserve">   доктора наук</t>
  </si>
  <si>
    <t xml:space="preserve">   кандидата наук</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</si>
  <si>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</si>
  <si>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</si>
  <si>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</si>
  <si>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</si>
  <si>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 **</t>
  </si>
  <si>
    <t>доктора наук **</t>
  </si>
  <si>
    <t>кандидата наук **</t>
  </si>
  <si>
    <t>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</si>
  <si>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всего ****</t>
  </si>
  <si>
    <t>имеющих доступ к Интернету ****</t>
  </si>
  <si>
    <t>организации дополнительного профессионального образования ****</t>
  </si>
  <si>
    <t>профессиональные образовательные организации ****</t>
  </si>
  <si>
    <t>организации высшего образования ****</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</si>
  <si>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 **</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</si>
  <si>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 **</t>
  </si>
  <si>
    <t>учебно-лабораторные здания **</t>
  </si>
  <si>
    <t>общежития **</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</si>
  <si>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 * (****)</t>
  </si>
  <si>
    <t>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</si>
  <si>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 ****</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</si>
  <si>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 **</t>
  </si>
  <si>
    <t>общеобразовательные организации ****</t>
  </si>
  <si>
    <t>образовательные организации высшего образования ****</t>
  </si>
  <si>
    <t>организации дополнительного образования ****</t>
  </si>
  <si>
    <t>учебные центры профессиональной квалификации ****</t>
  </si>
  <si>
    <t>бюджетные ассигнования * (****)</t>
  </si>
  <si>
    <t>финансовые средства от приносящей доход деятельности * (****)</t>
  </si>
  <si>
    <t>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 (****)</t>
  </si>
  <si>
    <t>исключительно профессиональной подготовки квалифицированных рабочих, служащих *</t>
  </si>
  <si>
    <t>профессиональной подготовки специалистов среднего звена *</t>
  </si>
  <si>
    <t>бакалавриата, подготовки специалистов, магистратуры *</t>
  </si>
  <si>
    <t xml:space="preserve">   всего </t>
  </si>
  <si>
    <t xml:space="preserve">   граждане СНГ</t>
  </si>
  <si>
    <t xml:space="preserve">   водопровод</t>
  </si>
  <si>
    <t xml:space="preserve">   работающие по всем видам образовательной деятельности</t>
  </si>
  <si>
    <t xml:space="preserve">   художественная</t>
  </si>
  <si>
    <t xml:space="preserve">   эколого-биологическая</t>
  </si>
  <si>
    <t xml:space="preserve">   туристско-краеведческая</t>
  </si>
  <si>
    <t xml:space="preserve">   техническая</t>
  </si>
  <si>
    <t xml:space="preserve">   спортивная</t>
  </si>
  <si>
    <t xml:space="preserve">   военно-патриотическая и спортивно-техническая</t>
  </si>
  <si>
    <t xml:space="preserve">   другие</t>
  </si>
  <si>
    <t>Индекс удовлетворенности населения качеством образования, которое предоставляют образовательные организации *</t>
  </si>
  <si>
    <t>Индекс удовлетворенности работодателей качеством подготовки в образовательных организациях профессионального образования *</t>
  </si>
  <si>
    <t>международное исследование PIRLS *</t>
  </si>
  <si>
    <t>математика (4 класс) *</t>
  </si>
  <si>
    <t>математика (8 класс) *</t>
  </si>
  <si>
    <t>естествознание (4 класс) *</t>
  </si>
  <si>
    <t>естествознание (8 класс) *</t>
  </si>
  <si>
    <t>читательская грамотность *</t>
  </si>
  <si>
    <t>математическая грамотность *</t>
  </si>
  <si>
    <t>естественнонаучная грамотность *</t>
  </si>
  <si>
    <t>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</si>
  <si>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 *</t>
  </si>
  <si>
    <t>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 (**)</t>
  </si>
  <si>
    <t>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</si>
  <si>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 * (**)</t>
  </si>
  <si>
    <t>* - сбор данных осуществляется в целом по Российской Федерации без детализации по субъектам Российской Федерации;</t>
  </si>
  <si>
    <t>** - сбор данных начинается с 2015 года;</t>
  </si>
  <si>
    <t>*** - по разделу также осуществляется сбор данных в соответствии с показателями деятельности образовательной организации высшего образования, подлежащей самообследованию, утвержденными приказом Министерства образования и науки РФ от 10 декабря 2013 года № 1324 (зарегистрирован Министерством юстиции РФ от 28.01.2014, регистрационный № 31135);</t>
  </si>
  <si>
    <t>**** - сбор данных начинается с 2016 года;</t>
  </si>
  <si>
    <t>***** - в связи со спецификой форм федерального статистического наблюдения, показатель рассчитан по численности населения в возрасте 5-17 лет.</t>
  </si>
  <si>
    <t>1.5.3.</t>
  </si>
  <si>
    <t>Структура численности детей с ограниченными возможностями здоровья, обучающихся в группах компенсирующей, оздоровительной и комбинированной направленности дошкольных образовательных организаций (за исключением детей-инвалидов), по видам групп:</t>
  </si>
  <si>
    <t xml:space="preserve">     группы компенсирующей направленности, в том числе для воспитанников: &lt;****&gt;</t>
  </si>
  <si>
    <t xml:space="preserve">          с нарушениями слуха: глухие, слабослышащие, позднооглохшие; &lt;****&gt;</t>
  </si>
  <si>
    <t xml:space="preserve">          с тяжелыми нарушениями речи; &lt;****&gt;</t>
  </si>
  <si>
    <t xml:space="preserve">          с нарушениями зрения: слепые, слабовидящие; &lt;****&gt;</t>
  </si>
  <si>
    <t xml:space="preserve">          с умственной отсталостью (интеллектуальными нарушениями); &lt;****&gt;</t>
  </si>
  <si>
    <t xml:space="preserve">          с задержкой психического развития; &lt;****&gt;</t>
  </si>
  <si>
    <t xml:space="preserve">          с нарушениями опорно-двигательного аппарата; &lt;****&gt;</t>
  </si>
  <si>
    <t xml:space="preserve">          с расстройствами аутистического спектра; &lt;****&gt;</t>
  </si>
  <si>
    <t xml:space="preserve">          со сложными дефектами (множественными нарушениями); &lt;****&gt;</t>
  </si>
  <si>
    <t xml:space="preserve">          с другими ограниченными возможностями здоровья. &lt;****&gt;</t>
  </si>
  <si>
    <t xml:space="preserve">     группы оздоровительной направленности, в том числе для воспитанников: &lt;****&gt;</t>
  </si>
  <si>
    <t xml:space="preserve">          с туберкулезной интоксикацией; &lt;****&gt;</t>
  </si>
  <si>
    <t xml:space="preserve">          часто болеющих; &lt;****&gt;</t>
  </si>
  <si>
    <t xml:space="preserve">         других категорий, нуждающихся в длительном лечении и проведении специальных лечебно-оздоровительных мероприятий. &lt;****&gt;</t>
  </si>
  <si>
    <t xml:space="preserve">     группы комбинированной направленности. &lt;****&gt;</t>
  </si>
  <si>
    <t>1.5.4.</t>
  </si>
  <si>
    <t>Структура численности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t>
  </si>
  <si>
    <t>1.5.5.</t>
  </si>
  <si>
    <t>Удельный вес числа организаций, имеющих в своем составе лекотеку, службу ранней помощи, консультативный пункт, в общем числе дошкольных образовательных организаций. &lt;****&gt;</t>
  </si>
  <si>
    <t>2.5.3.</t>
  </si>
  <si>
    <t>Структура численности лиц с ограниченными возможностями здоровья,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 (за исключением детей-инвалидов):</t>
  </si>
  <si>
    <t>2.5.4.</t>
  </si>
  <si>
    <t>Структура численности лиц с инвалидностью,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t>
  </si>
  <si>
    <t>2.5.5.</t>
  </si>
  <si>
    <t>Укомплектованность отдельных общеобразовательных организаций, осуществляющих обучение по адаптированным основным общеобразовательным программам педагогическими работниками:</t>
  </si>
  <si>
    <t xml:space="preserve">          всего; &lt;****&gt;</t>
  </si>
  <si>
    <t xml:space="preserve">          педагоги-психологи; &lt;****&gt;</t>
  </si>
  <si>
    <t xml:space="preserve">          учителя-логопеды; &lt;****&gt;</t>
  </si>
  <si>
    <t xml:space="preserve">          социальные педагоги; &lt;****&gt;</t>
  </si>
  <si>
    <t xml:space="preserve">          тьюторы. &lt;****&gt;</t>
  </si>
  <si>
    <t xml:space="preserve">          учителя-дефектологи; &lt;****&gt;</t>
  </si>
  <si>
    <t>5.2.2.</t>
  </si>
  <si>
    <t>5.2.3.</t>
  </si>
  <si>
    <t>Удельный вес численности детей с ограниченными возможностями здоровья в общей численности обучающихся в организациях, осуществляющих образовательную деятельность по дополнительным общеобразовательным программам (за исключением детей-инвалидов). &lt;****&gt;</t>
  </si>
  <si>
    <t>Удельный вес численности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&lt;****&gt;</t>
  </si>
  <si>
    <t>сбор с 2016 года</t>
  </si>
  <si>
    <t>Значение показателя за 2013 год</t>
  </si>
  <si>
    <t>Значение показателя за 2014 год</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</si>
  <si>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t>
  </si>
  <si>
    <t>музыкальные, художественные, хореографические школы и школы искусств</t>
  </si>
  <si>
    <t>детские, юношеские спортивные школы</t>
  </si>
  <si>
    <t>образовательные организации системы образования</t>
  </si>
  <si>
    <t>-</t>
  </si>
  <si>
    <t xml:space="preserve">      негосударственные профессиональные образовательные организации</t>
  </si>
  <si>
    <t xml:space="preserve">      государственные профессиональные образовательные организации</t>
  </si>
  <si>
    <t xml:space="preserve">      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</si>
  <si>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 xml:space="preserve">      профессиональные образовательные организации</t>
  </si>
  <si>
    <t xml:space="preserve">      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</si>
  <si>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 xml:space="preserve">      негосударственные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</si>
  <si>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СПО-1 раздел 2.1.2, строка 01, графа 17</t>
  </si>
  <si>
    <t>СПО-1 раздел 2.1.2 строка 02, графа 17</t>
  </si>
  <si>
    <t>СПО-1 раздел 2.1.2, строка 03, графа 21</t>
  </si>
  <si>
    <t>СПО-1 раздел 2.1.2, строка 03 графа 17</t>
  </si>
  <si>
    <t>Пропущено дней по болезни одним ребенком в дошкольной образовательной организации в год</t>
  </si>
  <si>
    <t>Общий объем финансовых средств, поступивших в дошкольные образовательные организации, в расчете на одного воспитанника</t>
  </si>
  <si>
    <t>Удельный вес численности детей с ограниченными возможностями здоровья в общей численности воспитанников дошкольных образовательных организаций</t>
  </si>
  <si>
    <t>Площадь помещений, используемых непосредственно для нужд дошкольных образовательных организаций, в расчете на одного воспитанника</t>
  </si>
  <si>
    <t>Значение показателя за 2012 год</t>
  </si>
  <si>
    <t>Значение показателя за 2015 год</t>
  </si>
  <si>
    <t>Доля выпускников общеобразовательных организаций, успешно сдавших единый государственный экзамен (далее - ЕГЭ по русскому языку и математике, в общей численности выпускников общеобразовательных организаций, сдавших ЕГЭ по данным предметам &lt;*&gt;</t>
  </si>
  <si>
    <t>выпускники, успешно сдавших единый государственный экзамен</t>
  </si>
  <si>
    <t>общая численность выпускников общеобразовательных организаций, сдавших ЕГЭ по данным предметам</t>
  </si>
  <si>
    <t>по математике &lt;*&gt;</t>
  </si>
  <si>
    <t>по русскому языку &lt;*&gt;</t>
  </si>
  <si>
    <t>3.1.3.</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</si>
  <si>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t>
  </si>
  <si>
    <t>Численность бюджетных мест</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</si>
  <si>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</si>
  <si>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t>
  </si>
  <si>
    <t>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t>
  </si>
  <si>
    <t>3.3.9.</t>
  </si>
  <si>
    <t>Удельный вес численности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 &lt;****&gt;</t>
  </si>
  <si>
    <t>численность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t>
  </si>
  <si>
    <t xml:space="preserve">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t>
  </si>
  <si>
    <t>3.3.10.</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</si>
  <si>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 &lt;****&gt;</t>
  </si>
  <si>
    <t>численность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t>
  </si>
  <si>
    <t>общая численность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t>
  </si>
  <si>
    <t>3.5.4.</t>
  </si>
  <si>
    <t>Численность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по формам обучения:</t>
  </si>
  <si>
    <t>очная форма обучения &lt;****&gt;</t>
  </si>
  <si>
    <t>очно-заочная форма обучения &lt;****&gt;</t>
  </si>
  <si>
    <t>заочная форма обучения &lt;****&gt;</t>
  </si>
  <si>
    <t>3.5.5.</t>
  </si>
  <si>
    <t>Удельный вес численности студентов-инвалидов и студентов с ограниченными возможностями здоровья, обучающихся по адаптированным образовательным программам, в общей численности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&lt;****&gt;</t>
  </si>
  <si>
    <t>общая численность студентов-инвалидов и студентов с ограниченными возможностями здоровья, обучающихся по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</si>
  <si>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</si>
  <si>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специалистов среднего звена</t>
  </si>
  <si>
    <t>общая численность студентов-инвалидов и студентов с ограниченными возможностями здоровья, обучающихся по образовательным программам подготовки специалистов среднего звена</t>
  </si>
  <si>
    <t>3.6.3.</t>
  </si>
  <si>
    <t>Удельный вес численности выпускников, завершивших обучение по образовательным программам среднего профессионального образования, трудоустроившихся в течение одного года после завершения обучения, в общей численности выпускников, завершивших обучение по образовательным программам среднего профессионального образования:</t>
  </si>
  <si>
    <t>программы подготовки квалифицированных рабочих, служащих &lt;*&gt;</t>
  </si>
  <si>
    <t>численность выпускников, завершивших обучение по образовательным программам подготовки квалифицированных рабочих, служащи,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</si>
  <si>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квалифицированных рабочих, служащи</t>
  </si>
  <si>
    <t>программы подготовки специалистов среднего звена &lt;*&gt;</t>
  </si>
  <si>
    <t>численность выпускников, завершивших обучение по образовательным программам подготовки специалистов среднего звена,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</si>
  <si>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специалистов среднего звена</t>
  </si>
  <si>
    <t>3.9.2.</t>
  </si>
  <si>
    <t>Удельный вес профессиональных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количестве профессиональных образовательных организаций. &lt;****&gt;</t>
  </si>
  <si>
    <t>профессиональные образовательные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t>
  </si>
  <si>
    <t>количество профессиональных образовательных организаций</t>
  </si>
  <si>
    <t xml:space="preserve">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
</t>
  </si>
  <si>
    <t>76-РИК раздел 5, строки 01, 02, 03 графа 7</t>
  </si>
  <si>
    <t>Д-9 раздел 5, строки 01, 02, 03 графа 7</t>
  </si>
  <si>
    <t>Д-8, раздел 2, 3, 4, 5 строка 01, графа 11 - государтсвенные</t>
  </si>
  <si>
    <t>Д-8, раздел 2, 3, 4, 5 строка 01, графа 11 - негосудартсвенные</t>
  </si>
  <si>
    <t>Д-4 раздел 1, строка 66, графа 3 - государственные</t>
  </si>
  <si>
    <t>Д-4 раздел 2, строка 66, графа 3 - государственные</t>
  </si>
  <si>
    <t>Д-4 раздел 1, строка 66, графа 3 - негосударственные</t>
  </si>
  <si>
    <t>Д-4 раздел 2, строка 66, графа 3 - негосударственные</t>
  </si>
  <si>
    <t>СВ-1 раздел 8, строка 66, графа 3</t>
  </si>
  <si>
    <t>76-РИК раздел 1.2 строка 01, графа 4</t>
  </si>
  <si>
    <t>76-РИК раздел 1.2 строка 01, графа 3</t>
  </si>
  <si>
    <t>76-РИК раздел 1.2, срока 21, графа 3</t>
  </si>
  <si>
    <t>76-РИК раздел 1.2, срока 21, графа 4</t>
  </si>
  <si>
    <t>76-РИК раздел 1.2, срока 22, графа 3</t>
  </si>
  <si>
    <t>76-РИК раздел 1.2, срока 22, графа 4</t>
  </si>
  <si>
    <t>1-ДО (сводная) раздел 8, строка 03, графа 3</t>
  </si>
  <si>
    <t>1-ДО (сводная) раздел 3, строка 01, графа 3</t>
  </si>
  <si>
    <t>1-ДО (сводная) раздел 8, строка 36, графа 3</t>
  </si>
  <si>
    <t>1-ДО (сводная) раздел 8, строка 37, графа 3</t>
  </si>
  <si>
    <t>1- ДО (сводная) раздел 8, строка 38, графа 3</t>
  </si>
  <si>
    <t>1-ДО (сводная) раздел 8, строка 01, графа 3</t>
  </si>
  <si>
    <t>1-ДО (сводная) раздел 8, строка 51, графа 3</t>
  </si>
  <si>
    <t>1-ДО (сводная) раздел 8, строка 66, графа 3</t>
  </si>
  <si>
    <t>1-ДО (сводная) раздел 1, строка 01, графа 3 – предыдущий год</t>
  </si>
  <si>
    <t>1-ДО (сводная) раздел 1, строка 01, графа 4 – отчетный год</t>
  </si>
  <si>
    <t>1-ДО (сводная) раздел 1, строка 01, графа 5 – отчетный год</t>
  </si>
  <si>
    <t>1-ДО (сводная) раздел 9, строка 01, графа 3</t>
  </si>
  <si>
    <t>1-ДО (сводная) раздел 9, строка 03, графа 3</t>
  </si>
  <si>
    <t>1-ДО (сводная) раздел 1, строка 01, графа 16</t>
  </si>
  <si>
    <t>1-ДО (сводная) раздел 1, строка 01, графа 3</t>
  </si>
  <si>
    <t>1-ДО (сводная) раздел 4, строка 01, графа 5</t>
  </si>
  <si>
    <t>1-ДО (сводная) раздел 8, строка 74, графа 3</t>
  </si>
  <si>
    <t>1-ДО (сводная) раздел 8, строка 73, графа 3</t>
  </si>
  <si>
    <t>1-ДО (сводная) раздел 8, строка 31, графа 3</t>
  </si>
  <si>
    <t>1-ДО (сводная) раздел 8, строка 28, графа 3</t>
  </si>
  <si>
    <t>85-К раздел 2.2, строка 01, графы 9, 10, 11</t>
  </si>
  <si>
    <t>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t>
  </si>
  <si>
    <t>76-РИК раздел 1.2, строка 21, графа 5</t>
  </si>
  <si>
    <t>76-РИК раздел 1.2, строка 22, графа 5</t>
  </si>
  <si>
    <t>Д-4 раздел 1, строка 36, графа 3 - государственные</t>
  </si>
  <si>
    <t>Значение показателя за 2016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</si>
</sst>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color rgb="FFFF0000"/>
      <name val="Calibri"/>
      <family val="2"/>
      <charset val="204"/>
      <scheme val="minor"/>
    </font>
    <font>
      <sz val="11"/>
      <name val="Calibri"/>
      <family val="2"/>
      <charset val="204"/>
      <scheme val="minor"/>
    </font>
    <font>
      <b/>
      <sz val="11"/>
      <color rgb="FFFF0000"/>
      <name val="Calibri"/>
      <family val="2"/>
      <charset val="204"/>
      <scheme val="minor"/>
    </font>
    <font>
      <sz val="10"/>
      <name val="Arial Cyr"/>
      <charset val="204"/>
    </font>
    <font>
      <b/>
      <sz val="11"/>
      <name val="Calibri"/>
      <family val="2"/>
      <charset val="204"/>
      <scheme val="minor"/>
    </font>
    <font>
      <i/>
      <sz val="11"/>
      <color theme="1"/>
      <name val="Calibri"/>
      <family val="2"/>
      <charset val="204"/>
      <scheme val="minor"/>
    </font>
    <font>
      <i/>
      <sz val="11"/>
      <name val="Calibri"/>
      <family val="2"/>
      <charset val="204"/>
      <scheme val="minor"/>
    </font>
    <font>
      <sz val="10"/>
      <name val="Times New Roman"/>
      <family val="1"/>
      <charset val="204"/>
    </font>
    <font>
      <sz val="1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6" fillId="0" borderId="0"/>
    <xf numFmtId="0" fontId="10" fillId="0" borderId="0"/>
    <xf numFmtId="0" fontId="11" fillId="0" borderId="0"/>
  </cellStyleXfs>
  <cellXfs count="243">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1" fontId="0" fillId="0" borderId="1" xfId="0" applyNumberFormat="1" applyBorder="1" applyAlignment="1">
      <alignment horizontal="center" vertical="top" wrapText="1"/>
    </xf>
    <xf numFmtId="0" fontId="2" fillId="0" borderId="0" xfId="0" applyFont="1" applyAlignment="1">
      <alignment horizontal="center"/>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3" fontId="0" fillId="0" borderId="1" xfId="0" applyNumberFormat="1" applyBorder="1" applyAlignment="1">
      <alignment horizontal="center" vertical="top" wrapText="1"/>
    </xf>
    <xf numFmtId="3" fontId="0" fillId="0" borderId="0" xfId="0" applyNumberFormat="1"/>
    <xf numFmtId="0" fontId="3" fillId="0" borderId="1" xfId="0" applyFont="1" applyBorder="1" applyAlignment="1">
      <alignment horizontal="center" vertical="top" wrapText="1"/>
    </xf>
    <xf numFmtId="3" fontId="3"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2"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3" borderId="1" xfId="0" applyFill="1" applyBorder="1"/>
    <xf numFmtId="2" fontId="0" fillId="3" borderId="1" xfId="0" applyNumberFormat="1" applyFill="1" applyBorder="1" applyAlignment="1">
      <alignment horizontal="center" vertical="top" wrapText="1"/>
    </xf>
    <xf numFmtId="0" fontId="0" fillId="3" borderId="1" xfId="0" applyFill="1" applyBorder="1" applyAlignment="1">
      <alignment horizontal="justify"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1" fontId="0" fillId="3"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 fontId="0" fillId="4" borderId="1" xfId="0" applyNumberFormat="1" applyFill="1" applyBorder="1" applyAlignment="1">
      <alignment horizontal="center" vertical="top" wrapText="1"/>
    </xf>
    <xf numFmtId="164" fontId="3" fillId="3" borderId="1" xfId="0" applyNumberFormat="1" applyFont="1" applyFill="1" applyBorder="1" applyAlignment="1">
      <alignment horizontal="center" vertical="top" wrapText="1"/>
    </xf>
    <xf numFmtId="2" fontId="3" fillId="3" borderId="1" xfId="0" applyNumberFormat="1" applyFont="1" applyFill="1" applyBorder="1" applyAlignment="1">
      <alignment horizontal="center" vertical="top" wrapText="1"/>
    </xf>
    <xf numFmtId="0" fontId="0" fillId="0" borderId="2" xfId="0" applyBorder="1"/>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left" vertical="top" wrapText="1"/>
    </xf>
    <xf numFmtId="0" fontId="0" fillId="3" borderId="1" xfId="0" applyFont="1" applyFill="1" applyBorder="1" applyAlignment="1">
      <alignmen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3" fillId="3" borderId="1" xfId="0" applyFont="1" applyFill="1" applyBorder="1"/>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Border="1"/>
    <xf numFmtId="2" fontId="0" fillId="0" borderId="1" xfId="0" applyNumberFormat="1" applyBorder="1" applyAlignment="1" applyProtection="1">
      <alignment horizontal="center" vertical="top" wrapText="1"/>
      <protection hidden="1"/>
    </xf>
    <xf numFmtId="2" fontId="0" fillId="0" borderId="0" xfId="0" applyNumberFormat="1"/>
    <xf numFmtId="0" fontId="0" fillId="3" borderId="2" xfId="0" applyFill="1" applyBorder="1" applyAlignment="1">
      <alignment vertical="top" wrapText="1"/>
    </xf>
    <xf numFmtId="3" fontId="4" fillId="0" borderId="1" xfId="0" applyNumberFormat="1" applyFont="1" applyFill="1" applyBorder="1" applyAlignment="1">
      <alignment horizontal="center" vertical="top" wrapText="1"/>
    </xf>
    <xf numFmtId="0" fontId="0" fillId="3" borderId="1" xfId="0" applyFill="1" applyBorder="1" applyAlignment="1">
      <alignment horizontal="center"/>
    </xf>
    <xf numFmtId="0" fontId="0" fillId="0" borderId="2" xfId="0" applyFill="1" applyBorder="1" applyAlignment="1">
      <alignment vertical="top" wrapText="1"/>
    </xf>
    <xf numFmtId="3" fontId="4" fillId="0" borderId="1" xfId="0" applyNumberFormat="1" applyFont="1" applyBorder="1" applyAlignment="1">
      <alignment horizontal="center" vertical="top" wrapText="1"/>
    </xf>
    <xf numFmtId="0" fontId="0" fillId="0" borderId="1" xfId="0" applyFill="1" applyBorder="1" applyAlignment="1">
      <alignment horizontal="justify" vertical="top" wrapText="1"/>
    </xf>
    <xf numFmtId="2" fontId="4" fillId="0" borderId="1" xfId="0" applyNumberFormat="1" applyFont="1" applyBorder="1" applyAlignment="1" applyProtection="1">
      <alignment horizontal="center" vertical="top" wrapText="1"/>
      <protection hidden="1"/>
    </xf>
    <xf numFmtId="164" fontId="3" fillId="0" borderId="1" xfId="0" applyNumberFormat="1" applyFont="1" applyBorder="1" applyAlignment="1" applyProtection="1">
      <alignment horizontal="center" vertical="top" wrapText="1"/>
      <protection hidden="1"/>
    </xf>
    <xf numFmtId="2" fontId="0" fillId="0" borderId="0" xfId="0" applyNumberFormat="1" applyAlignment="1">
      <alignment horizontal="center" vertical="top" wrapText="1"/>
    </xf>
    <xf numFmtId="0" fontId="0" fillId="3" borderId="3" xfId="0" applyFill="1" applyBorder="1" applyAlignment="1">
      <alignment horizontal="left" vertical="top" wrapText="1"/>
    </xf>
    <xf numFmtId="0" fontId="3" fillId="2" borderId="3"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top" wrapText="1"/>
    </xf>
    <xf numFmtId="0" fontId="5" fillId="0"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164" fontId="4" fillId="0" borderId="1" xfId="0" applyNumberFormat="1" applyFont="1" applyBorder="1" applyAlignment="1">
      <alignment horizontal="center" vertical="top" wrapText="1"/>
    </xf>
    <xf numFmtId="0" fontId="4" fillId="0"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164" fontId="4" fillId="0" borderId="1" xfId="0" applyNumberFormat="1" applyFont="1" applyBorder="1" applyAlignment="1" applyProtection="1">
      <alignment horizontal="center" vertical="top" wrapText="1"/>
      <protection hidden="1"/>
    </xf>
    <xf numFmtId="0" fontId="4" fillId="0" borderId="3" xfId="0" applyFont="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vertical="top" wrapText="1"/>
    </xf>
    <xf numFmtId="0" fontId="1" fillId="3" borderId="3" xfId="0" applyFont="1" applyFill="1" applyBorder="1" applyAlignment="1">
      <alignment horizontal="center" vertical="top" wrapText="1"/>
    </xf>
    <xf numFmtId="0" fontId="1" fillId="3" borderId="3" xfId="0" applyFont="1" applyFill="1" applyBorder="1" applyAlignment="1">
      <alignment vertical="top" wrapText="1"/>
    </xf>
    <xf numFmtId="0" fontId="0" fillId="3" borderId="3" xfId="0" applyFill="1" applyBorder="1" applyAlignment="1">
      <alignment vertical="top" wrapText="1"/>
    </xf>
    <xf numFmtId="0" fontId="0" fillId="3" borderId="3" xfId="0" applyFill="1" applyBorder="1"/>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5" borderId="1" xfId="0" applyFill="1" applyBorder="1" applyAlignment="1">
      <alignment vertical="top" wrapText="1"/>
    </xf>
    <xf numFmtId="0" fontId="0" fillId="0" borderId="1" xfId="0" applyFill="1" applyBorder="1"/>
    <xf numFmtId="0" fontId="0" fillId="0" borderId="0" xfId="0" applyFill="1" applyAlignment="1">
      <alignment horizontal="center" vertical="top" wrapText="1"/>
    </xf>
    <xf numFmtId="0" fontId="0" fillId="0" borderId="0" xfId="0" applyFill="1"/>
    <xf numFmtId="164" fontId="0" fillId="0" borderId="1" xfId="0" applyNumberFormat="1" applyFill="1" applyBorder="1" applyAlignment="1" applyProtection="1">
      <alignment horizontal="center" vertical="top" wrapText="1"/>
      <protection hidden="1"/>
    </xf>
    <xf numFmtId="0" fontId="4" fillId="2" borderId="1" xfId="0" applyFont="1" applyFill="1" applyBorder="1" applyAlignment="1">
      <alignment vertical="top" wrapText="1"/>
    </xf>
    <xf numFmtId="0" fontId="4" fillId="0" borderId="1" xfId="0" applyFont="1" applyBorder="1"/>
    <xf numFmtId="2" fontId="0" fillId="0" borderId="1" xfId="0" applyNumberFormat="1" applyFill="1" applyBorder="1" applyAlignment="1" applyProtection="1">
      <alignment horizontal="center" vertical="top" wrapText="1"/>
      <protection hidden="1"/>
    </xf>
    <xf numFmtId="0" fontId="0" fillId="5" borderId="1"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justify" vertical="top" wrapText="1"/>
    </xf>
    <xf numFmtId="2" fontId="0" fillId="2" borderId="1" xfId="0" applyNumberFormat="1" applyFill="1" applyBorder="1" applyAlignment="1" applyProtection="1">
      <alignment horizontal="center" vertical="top" wrapText="1"/>
      <protection hidden="1"/>
    </xf>
    <xf numFmtId="0" fontId="4" fillId="3" borderId="1" xfId="0" applyFont="1" applyFill="1" applyBorder="1" applyAlignment="1">
      <alignment vertical="top" wrapText="1"/>
    </xf>
    <xf numFmtId="0" fontId="4" fillId="0" borderId="1" xfId="0" applyFont="1" applyBorder="1" applyAlignment="1">
      <alignment vertical="top" wrapText="1"/>
    </xf>
    <xf numFmtId="165" fontId="4" fillId="0" borderId="1"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2" fontId="0" fillId="5" borderId="1" xfId="0" applyNumberFormat="1" applyFill="1" applyBorder="1" applyAlignment="1">
      <alignment horizontal="center" vertical="top" wrapText="1"/>
    </xf>
    <xf numFmtId="0" fontId="4" fillId="3" borderId="2" xfId="0" applyFont="1" applyFill="1" applyBorder="1" applyAlignment="1">
      <alignment horizontal="center" vertical="top" wrapText="1"/>
    </xf>
    <xf numFmtId="0" fontId="4" fillId="0" borderId="2" xfId="0" applyFont="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xf numFmtId="3" fontId="4" fillId="2" borderId="1" xfId="0" applyNumberFormat="1" applyFont="1" applyFill="1" applyBorder="1" applyAlignment="1">
      <alignment horizontal="center" vertical="top" wrapText="1"/>
    </xf>
    <xf numFmtId="2" fontId="4" fillId="0" borderId="1" xfId="0" applyNumberFormat="1" applyFont="1" applyFill="1" applyBorder="1" applyAlignment="1" applyProtection="1">
      <alignment horizontal="center" vertical="top" wrapText="1"/>
      <protection hidden="1"/>
    </xf>
    <xf numFmtId="0" fontId="0" fillId="5" borderId="1" xfId="0" applyFill="1" applyBorder="1"/>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0" fillId="2" borderId="1" xfId="0" applyFill="1" applyBorder="1"/>
    <xf numFmtId="2" fontId="4" fillId="2" borderId="1" xfId="0" applyNumberFormat="1" applyFont="1" applyFill="1" applyBorder="1" applyAlignment="1" applyProtection="1">
      <alignment horizontal="center" vertical="top" wrapText="1"/>
      <protection hidden="1"/>
    </xf>
    <xf numFmtId="164" fontId="0" fillId="0" borderId="1" xfId="0" applyNumberFormat="1" applyFill="1" applyBorder="1" applyAlignment="1">
      <alignment horizontal="center" vertical="top" wrapText="1"/>
    </xf>
    <xf numFmtId="0" fontId="4" fillId="0" borderId="1" xfId="0" applyFont="1" applyFill="1" applyBorder="1" applyAlignment="1">
      <alignment horizontal="justify" vertical="top" wrapText="1"/>
    </xf>
    <xf numFmtId="1" fontId="0" fillId="0" borderId="1" xfId="0" applyNumberFormat="1" applyFill="1" applyBorder="1" applyAlignment="1">
      <alignment horizontal="center" vertical="top" wrapText="1"/>
    </xf>
    <xf numFmtId="0" fontId="4" fillId="3" borderId="1" xfId="0" applyFont="1" applyFill="1" applyBorder="1" applyAlignment="1">
      <alignment horizontal="justify" vertical="top" wrapText="1"/>
    </xf>
    <xf numFmtId="0" fontId="4" fillId="3" borderId="1" xfId="0" applyFont="1" applyFill="1" applyBorder="1"/>
    <xf numFmtId="164" fontId="4"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1" xfId="0" applyFont="1" applyFill="1" applyBorder="1" applyAlignment="1">
      <alignment vertical="top" wrapText="1"/>
    </xf>
    <xf numFmtId="0" fontId="5" fillId="3" borderId="1" xfId="0" applyFont="1" applyFill="1" applyBorder="1" applyAlignment="1">
      <alignment horizontal="left" vertical="top" wrapText="1"/>
    </xf>
    <xf numFmtId="2" fontId="0" fillId="3" borderId="1" xfId="0" applyNumberFormat="1" applyFill="1" applyBorder="1" applyAlignment="1">
      <alignment horizontal="center"/>
    </xf>
    <xf numFmtId="0" fontId="3" fillId="3" borderId="1" xfId="0" applyFont="1" applyFill="1" applyBorder="1" applyAlignment="1">
      <alignment horizontal="center"/>
    </xf>
    <xf numFmtId="0" fontId="0" fillId="0" borderId="0" xfId="0" applyBorder="1" applyAlignment="1">
      <alignment horizontal="center" vertical="top" wrapText="1"/>
    </xf>
    <xf numFmtId="0" fontId="0" fillId="2" borderId="3" xfId="0" applyFill="1" applyBorder="1" applyAlignment="1">
      <alignment horizontal="left" vertical="top" wrapText="1"/>
    </xf>
    <xf numFmtId="2" fontId="0" fillId="0" borderId="1" xfId="0" applyNumberFormat="1" applyFill="1" applyBorder="1" applyAlignment="1">
      <alignment horizontal="center" vertical="top" wrapText="1"/>
    </xf>
    <xf numFmtId="3" fontId="4" fillId="3" borderId="1" xfId="0" applyNumberFormat="1" applyFont="1" applyFill="1" applyBorder="1" applyAlignment="1">
      <alignment horizontal="center" vertical="top" wrapText="1"/>
    </xf>
    <xf numFmtId="1" fontId="0" fillId="5" borderId="1" xfId="0" applyNumberForma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vertical="top" wrapText="1"/>
    </xf>
    <xf numFmtId="1" fontId="4" fillId="5" borderId="1" xfId="0" applyNumberFormat="1" applyFont="1"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3" xfId="0" applyFill="1" applyBorder="1" applyAlignment="1">
      <alignment horizontal="left" vertical="top" wrapText="1"/>
    </xf>
    <xf numFmtId="164" fontId="4" fillId="5"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9" fillId="0" borderId="2" xfId="0" applyFont="1" applyBorder="1" applyAlignment="1">
      <alignment horizontal="lef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1" xfId="0" applyFill="1" applyBorder="1" applyAlignment="1">
      <alignment horizontal="center"/>
    </xf>
    <xf numFmtId="0" fontId="0" fillId="0" borderId="2" xfId="0" applyFont="1" applyBorder="1" applyAlignment="1">
      <alignment vertical="top"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164" fontId="3" fillId="0" borderId="1" xfId="0" applyNumberFormat="1" applyFont="1" applyFill="1" applyBorder="1" applyAlignment="1" applyProtection="1">
      <alignment horizontal="center" vertical="top" wrapText="1"/>
      <protection hidden="1"/>
    </xf>
    <xf numFmtId="164" fontId="0" fillId="0" borderId="2" xfId="0" applyNumberFormat="1" applyFill="1" applyBorder="1" applyAlignment="1" applyProtection="1">
      <alignment horizontal="center" vertical="top" wrapText="1"/>
      <protection hidden="1"/>
    </xf>
    <xf numFmtId="0" fontId="7" fillId="3" borderId="1" xfId="0" applyFont="1" applyFill="1" applyBorder="1" applyAlignment="1">
      <alignment horizontal="left" vertical="top" wrapText="1"/>
    </xf>
    <xf numFmtId="0" fontId="1" fillId="0" borderId="1" xfId="0" applyFont="1" applyBorder="1" applyAlignment="1">
      <alignment horizontal="center"/>
    </xf>
    <xf numFmtId="0" fontId="0" fillId="0" borderId="0" xfId="0" applyFill="1" applyBorder="1" applyAlignment="1" applyProtection="1">
      <alignment horizontal="left" vertical="top" wrapText="1"/>
      <protection hidden="1"/>
    </xf>
    <xf numFmtId="0" fontId="1" fillId="0" borderId="1" xfId="0" applyFont="1" applyBorder="1" applyAlignment="1">
      <alignment horizontal="center" wrapText="1"/>
    </xf>
    <xf numFmtId="0" fontId="1" fillId="0" borderId="1" xfId="0" applyFont="1" applyFill="1" applyBorder="1" applyAlignment="1">
      <alignment horizontal="center"/>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1" xfId="0" applyBorder="1" applyAlignment="1">
      <alignment horizontal="center"/>
    </xf>
    <xf numFmtId="0" fontId="0" fillId="0" borderId="3" xfId="0" applyFill="1" applyBorder="1" applyAlignment="1">
      <alignment horizontal="left" vertical="top" wrapText="1"/>
    </xf>
    <xf numFmtId="0" fontId="1" fillId="0" borderId="1" xfId="0" applyFont="1" applyBorder="1" applyAlignment="1">
      <alignment horizontal="center"/>
    </xf>
    <xf numFmtId="0" fontId="2" fillId="0" borderId="0" xfId="0" applyFont="1" applyAlignment="1">
      <alignment horizontal="center"/>
    </xf>
    <xf numFmtId="0" fontId="1" fillId="0" borderId="1" xfId="0" applyFont="1" applyBorder="1" applyAlignment="1">
      <alignment horizontal="center" wrapText="1"/>
    </xf>
    <xf numFmtId="0" fontId="1" fillId="0" borderId="0" xfId="0" applyFont="1" applyBorder="1" applyAlignment="1">
      <alignment horizontal="center"/>
    </xf>
    <xf numFmtId="0" fontId="1" fillId="0" borderId="0" xfId="0" applyFont="1" applyBorder="1" applyAlignment="1">
      <alignment horizontal="center" wrapText="1"/>
    </xf>
    <xf numFmtId="0" fontId="2" fillId="0" borderId="0" xfId="0" applyFont="1" applyAlignment="1">
      <alignment horizontal="center"/>
    </xf>
    <xf numFmtId="1" fontId="0" fillId="2" borderId="1" xfId="0" applyNumberFormat="1" applyFill="1" applyBorder="1" applyAlignment="1">
      <alignment horizontal="center" vertical="top" wrapText="1"/>
    </xf>
    <xf numFmtId="164" fontId="4" fillId="2" borderId="1" xfId="0" applyNumberFormat="1"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3" fontId="0" fillId="6" borderId="1" xfId="0" applyNumberFormat="1" applyFill="1" applyBorder="1" applyAlignment="1">
      <alignment horizontal="center" vertical="top" wrapText="1"/>
    </xf>
    <xf numFmtId="3" fontId="4" fillId="6" borderId="1" xfId="0" applyNumberFormat="1" applyFont="1" applyFill="1" applyBorder="1" applyAlignment="1">
      <alignment horizontal="center" vertical="top" wrapText="1"/>
    </xf>
    <xf numFmtId="1" fontId="0" fillId="6" borderId="1" xfId="0" applyNumberFormat="1" applyFill="1" applyBorder="1" applyAlignment="1">
      <alignment horizontal="center" vertical="top" wrapText="1"/>
    </xf>
    <xf numFmtId="0" fontId="0" fillId="6" borderId="1" xfId="0" applyFill="1" applyBorder="1" applyAlignment="1">
      <alignment horizontal="center" vertical="top" wrapText="1"/>
    </xf>
    <xf numFmtId="0" fontId="0" fillId="6" borderId="1" xfId="0" applyFill="1" applyBorder="1" applyAlignment="1">
      <alignment vertical="top" wrapText="1"/>
    </xf>
    <xf numFmtId="0" fontId="0" fillId="6" borderId="1" xfId="0" applyFill="1" applyBorder="1"/>
    <xf numFmtId="0" fontId="4" fillId="7" borderId="1" xfId="0" applyFont="1" applyFill="1" applyBorder="1" applyAlignment="1">
      <alignment horizontal="center" vertical="top" wrapText="1"/>
    </xf>
    <xf numFmtId="0" fontId="3" fillId="7" borderId="1" xfId="0" applyFont="1" applyFill="1" applyBorder="1" applyAlignment="1">
      <alignment horizontal="center" vertical="top" wrapText="1"/>
    </xf>
    <xf numFmtId="3" fontId="4" fillId="7" borderId="1" xfId="0" applyNumberFormat="1" applyFont="1" applyFill="1" applyBorder="1" applyAlignment="1">
      <alignment horizontal="center" vertical="top" wrapText="1"/>
    </xf>
    <xf numFmtId="3" fontId="0" fillId="8" borderId="1" xfId="0" applyNumberFormat="1" applyFill="1" applyBorder="1" applyAlignment="1">
      <alignment horizontal="center" vertical="top" wrapText="1"/>
    </xf>
    <xf numFmtId="3" fontId="4" fillId="8" borderId="1" xfId="0" applyNumberFormat="1" applyFont="1" applyFill="1" applyBorder="1" applyAlignment="1">
      <alignment horizontal="center" vertical="top" wrapText="1"/>
    </xf>
    <xf numFmtId="0" fontId="0" fillId="8" borderId="3" xfId="0"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horizontal="center" vertical="top" wrapText="1"/>
    </xf>
    <xf numFmtId="1" fontId="4" fillId="8" borderId="1" xfId="0" applyNumberFormat="1" applyFont="1" applyFill="1" applyBorder="1" applyAlignment="1">
      <alignment horizontal="center" vertical="top" wrapText="1"/>
    </xf>
    <xf numFmtId="2" fontId="0" fillId="2" borderId="1" xfId="0" applyNumberFormat="1" applyFill="1" applyBorder="1" applyAlignment="1">
      <alignment horizontal="center" vertical="top" wrapText="1"/>
    </xf>
    <xf numFmtId="0" fontId="0" fillId="9" borderId="1" xfId="0" applyFill="1" applyBorder="1" applyAlignment="1">
      <alignment horizontal="center" vertical="top" wrapText="1"/>
    </xf>
    <xf numFmtId="0" fontId="0" fillId="9" borderId="1" xfId="0" applyFill="1" applyBorder="1" applyAlignment="1">
      <alignment vertical="top" wrapText="1"/>
    </xf>
    <xf numFmtId="0" fontId="0" fillId="9" borderId="1" xfId="0" applyFill="1" applyBorder="1"/>
    <xf numFmtId="164" fontId="0" fillId="9" borderId="1" xfId="0" applyNumberFormat="1" applyFill="1" applyBorder="1" applyAlignment="1">
      <alignment horizontal="center" vertical="top" wrapText="1"/>
    </xf>
    <xf numFmtId="1" fontId="0" fillId="9" borderId="1" xfId="0" applyNumberFormat="1" applyFill="1" applyBorder="1" applyAlignment="1">
      <alignment horizontal="center" vertical="top" wrapText="1"/>
    </xf>
    <xf numFmtId="0" fontId="1" fillId="0" borderId="1"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0" fillId="0" borderId="3" xfId="0" applyFill="1" applyBorder="1" applyAlignment="1">
      <alignment horizontal="center" vertical="top" wrapText="1"/>
    </xf>
    <xf numFmtId="0" fontId="0" fillId="0" borderId="1" xfId="0" applyBorder="1" applyAlignment="1">
      <alignment horizontal="center"/>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2" borderId="4"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1" fillId="0" borderId="1" xfId="0" applyFont="1" applyBorder="1" applyAlignment="1">
      <alignment horizontal="center" wrapText="1"/>
    </xf>
    <xf numFmtId="0" fontId="1" fillId="0" borderId="9" xfId="0" applyFont="1" applyBorder="1" applyAlignment="1">
      <alignment horizontal="center"/>
    </xf>
  </cellXfs>
  <cellStyles count="4">
    <cellStyle name="Обычный" xfId="0" builtinId="0"/>
    <cellStyle name="Обычный 2" xfId="1"/>
    <cellStyle name="Обычный 3" xfId="2"/>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4"/>
  <sheetViews>
    <sheetView tabSelected="1" zoomScaleNormal="100" workbookViewId="0">
      <selection activeCell="G599" sqref="G599"/>
    </sheetView>
  </sheetViews>
  <sheetFormatPr defaultRowHeight="15" x14ac:dyDescent="0.25"/>
  <cols>
    <col min="2" max="2" width="75.140625" customWidth="1"/>
    <col min="3" max="3" width="16.140625" customWidth="1"/>
    <col min="4" max="7" width="14" customWidth="1"/>
  </cols>
  <sheetData>
    <row r="1" spans="1:7" ht="18.75" x14ac:dyDescent="0.3">
      <c r="A1" s="214" t="s">
        <v>0</v>
      </c>
      <c r="B1" s="214"/>
      <c r="C1" s="214"/>
      <c r="D1" s="214"/>
      <c r="E1" s="214"/>
      <c r="F1" s="214"/>
      <c r="G1" s="214"/>
    </row>
    <row r="2" spans="1:7" ht="18.75" x14ac:dyDescent="0.3">
      <c r="A2" s="214" t="s">
        <v>1</v>
      </c>
      <c r="B2" s="214"/>
      <c r="C2" s="214"/>
      <c r="D2" s="214"/>
      <c r="E2" s="214"/>
      <c r="F2" s="214"/>
      <c r="G2" s="214"/>
    </row>
    <row r="3" spans="1:7" ht="5.25" customHeight="1" x14ac:dyDescent="0.25">
      <c r="A3" s="1"/>
      <c r="B3" s="1"/>
      <c r="C3" s="1"/>
      <c r="D3" s="1"/>
      <c r="E3" s="1"/>
      <c r="F3" s="1"/>
      <c r="G3" s="1"/>
    </row>
    <row r="4" spans="1:7" ht="45" x14ac:dyDescent="0.25">
      <c r="A4" s="4" t="s">
        <v>6</v>
      </c>
      <c r="B4" s="4" t="s">
        <v>425</v>
      </c>
      <c r="C4" s="5" t="s">
        <v>11</v>
      </c>
      <c r="D4" s="5" t="s">
        <v>1648</v>
      </c>
      <c r="E4" s="5" t="s">
        <v>1649</v>
      </c>
      <c r="F4" s="5" t="s">
        <v>1670</v>
      </c>
      <c r="G4" s="5" t="s">
        <v>1754</v>
      </c>
    </row>
    <row r="5" spans="1:7" x14ac:dyDescent="0.25">
      <c r="A5" s="212" t="s">
        <v>3</v>
      </c>
      <c r="B5" s="213"/>
      <c r="C5" s="213"/>
      <c r="D5" s="213"/>
      <c r="E5" s="213"/>
      <c r="F5" s="213"/>
      <c r="G5" s="242"/>
    </row>
    <row r="6" spans="1:7" x14ac:dyDescent="0.25">
      <c r="A6" s="212" t="s">
        <v>4</v>
      </c>
      <c r="B6" s="213"/>
      <c r="C6" s="213"/>
      <c r="D6" s="213"/>
      <c r="E6" s="213"/>
      <c r="F6" s="213"/>
      <c r="G6" s="242"/>
    </row>
    <row r="7" spans="1:7" ht="30" x14ac:dyDescent="0.25">
      <c r="A7" s="10" t="s">
        <v>7</v>
      </c>
      <c r="B7" s="34" t="s">
        <v>5</v>
      </c>
      <c r="C7" s="8"/>
      <c r="D7" s="8"/>
      <c r="E7" s="8"/>
      <c r="F7" s="8"/>
      <c r="G7" s="8"/>
    </row>
    <row r="8" spans="1:7" ht="90" x14ac:dyDescent="0.25">
      <c r="A8" s="6" t="s">
        <v>2</v>
      </c>
      <c r="B8" s="35" t="s">
        <v>8</v>
      </c>
      <c r="C8" s="6" t="s">
        <v>9</v>
      </c>
      <c r="D8" s="78">
        <v>98.653395784543335</v>
      </c>
      <c r="E8" s="78">
        <v>100</v>
      </c>
      <c r="F8" s="78">
        <v>100</v>
      </c>
      <c r="G8" s="78">
        <v>100</v>
      </c>
    </row>
    <row r="9" spans="1:7" x14ac:dyDescent="0.25">
      <c r="A9" s="13"/>
      <c r="B9" s="77" t="s">
        <v>1507</v>
      </c>
      <c r="C9" s="13" t="s">
        <v>9</v>
      </c>
      <c r="D9" s="128">
        <v>97.702297702297699</v>
      </c>
      <c r="E9" s="128">
        <v>100</v>
      </c>
      <c r="F9" s="128">
        <v>100</v>
      </c>
      <c r="G9" s="128">
        <v>100</v>
      </c>
    </row>
    <row r="10" spans="1:7" x14ac:dyDescent="0.25">
      <c r="A10" s="13"/>
      <c r="B10" s="77" t="s">
        <v>1508</v>
      </c>
      <c r="C10" s="13" t="s">
        <v>9</v>
      </c>
      <c r="D10" s="128">
        <v>100</v>
      </c>
      <c r="E10" s="128">
        <v>100</v>
      </c>
      <c r="F10" s="128">
        <v>100</v>
      </c>
      <c r="G10" s="128">
        <v>100</v>
      </c>
    </row>
    <row r="11" spans="1:7" ht="75" x14ac:dyDescent="0.25">
      <c r="A11" s="6" t="s">
        <v>19</v>
      </c>
      <c r="B11" s="35" t="s">
        <v>18</v>
      </c>
      <c r="C11" s="6" t="s">
        <v>9</v>
      </c>
      <c r="D11" s="78">
        <v>63.229265216020181</v>
      </c>
      <c r="E11" s="78">
        <v>65.263819095477388</v>
      </c>
      <c r="F11" s="78">
        <v>69.146537842190014</v>
      </c>
      <c r="G11" s="78">
        <v>65.430000000000007</v>
      </c>
    </row>
    <row r="12" spans="1:7" x14ac:dyDescent="0.25">
      <c r="A12" s="6"/>
      <c r="B12" s="35" t="s">
        <v>1507</v>
      </c>
      <c r="C12" s="6" t="s">
        <v>9</v>
      </c>
      <c r="D12" s="78">
        <v>70.05952380952381</v>
      </c>
      <c r="E12" s="78">
        <v>73.525872442839955</v>
      </c>
      <c r="F12" s="78">
        <v>76.875</v>
      </c>
      <c r="G12" s="78">
        <v>73.03</v>
      </c>
    </row>
    <row r="13" spans="1:7" x14ac:dyDescent="0.25">
      <c r="A13" s="6"/>
      <c r="B13" s="35" t="s">
        <v>1508</v>
      </c>
      <c r="C13" s="6" t="s">
        <v>9</v>
      </c>
      <c r="D13" s="78">
        <v>55.533199195171022</v>
      </c>
      <c r="E13" s="78">
        <v>56.241787122207619</v>
      </c>
      <c r="F13" s="78">
        <v>60.930232558139529</v>
      </c>
      <c r="G13" s="78">
        <v>57.44</v>
      </c>
    </row>
    <row r="14" spans="1:7" ht="45" x14ac:dyDescent="0.25">
      <c r="A14" s="6" t="s">
        <v>25</v>
      </c>
      <c r="B14" s="35" t="s">
        <v>24</v>
      </c>
      <c r="C14" s="6" t="s">
        <v>9</v>
      </c>
      <c r="D14" s="78">
        <v>0</v>
      </c>
      <c r="E14" s="78">
        <v>0</v>
      </c>
      <c r="F14" s="78">
        <v>0</v>
      </c>
      <c r="G14" s="78">
        <v>0</v>
      </c>
    </row>
    <row r="15" spans="1:7" ht="30" x14ac:dyDescent="0.25">
      <c r="A15" s="120" t="s">
        <v>30</v>
      </c>
      <c r="B15" s="121" t="s">
        <v>29</v>
      </c>
      <c r="C15" s="13"/>
      <c r="D15" s="112"/>
      <c r="E15" s="112"/>
      <c r="F15" s="112"/>
      <c r="G15" s="112"/>
    </row>
    <row r="16" spans="1:7" ht="45" x14ac:dyDescent="0.25">
      <c r="A16" s="13" t="s">
        <v>31</v>
      </c>
      <c r="B16" s="77" t="s">
        <v>38</v>
      </c>
      <c r="C16" s="13"/>
      <c r="D16" s="112"/>
      <c r="E16" s="112"/>
      <c r="F16" s="112"/>
      <c r="G16" s="112"/>
    </row>
    <row r="17" spans="1:7" x14ac:dyDescent="0.25">
      <c r="A17" s="13"/>
      <c r="B17" s="77" t="s">
        <v>1505</v>
      </c>
      <c r="C17" s="13" t="s">
        <v>9</v>
      </c>
      <c r="D17" s="128">
        <v>0</v>
      </c>
      <c r="E17" s="128">
        <v>0</v>
      </c>
      <c r="F17" s="128">
        <v>0</v>
      </c>
      <c r="G17" s="128">
        <v>0</v>
      </c>
    </row>
    <row r="18" spans="1:7" x14ac:dyDescent="0.25">
      <c r="A18" s="13"/>
      <c r="B18" s="77" t="s">
        <v>1507</v>
      </c>
      <c r="C18" s="13" t="s">
        <v>9</v>
      </c>
      <c r="D18" s="128">
        <v>0</v>
      </c>
      <c r="E18" s="128">
        <v>0</v>
      </c>
      <c r="F18" s="128">
        <v>0</v>
      </c>
      <c r="G18" s="128">
        <v>0</v>
      </c>
    </row>
    <row r="19" spans="1:7" x14ac:dyDescent="0.25">
      <c r="A19" s="13"/>
      <c r="B19" s="77" t="s">
        <v>1508</v>
      </c>
      <c r="C19" s="13" t="s">
        <v>9</v>
      </c>
      <c r="D19" s="128">
        <v>0</v>
      </c>
      <c r="E19" s="128">
        <v>0</v>
      </c>
      <c r="F19" s="128">
        <v>0</v>
      </c>
      <c r="G19" s="128">
        <v>0</v>
      </c>
    </row>
    <row r="20" spans="1:7" x14ac:dyDescent="0.25">
      <c r="A20" s="13"/>
      <c r="B20" s="77" t="s">
        <v>1506</v>
      </c>
      <c r="C20" s="13" t="s">
        <v>9</v>
      </c>
      <c r="D20" s="128" t="s">
        <v>1654</v>
      </c>
      <c r="E20" s="128" t="s">
        <v>1654</v>
      </c>
      <c r="F20" s="128" t="s">
        <v>1654</v>
      </c>
      <c r="G20" s="128" t="s">
        <v>1654</v>
      </c>
    </row>
    <row r="21" spans="1:7" x14ac:dyDescent="0.25">
      <c r="A21" s="13"/>
      <c r="B21" s="77" t="s">
        <v>1507</v>
      </c>
      <c r="C21" s="13" t="s">
        <v>9</v>
      </c>
      <c r="D21" s="128" t="s">
        <v>1654</v>
      </c>
      <c r="E21" s="128" t="s">
        <v>1654</v>
      </c>
      <c r="F21" s="128" t="s">
        <v>1654</v>
      </c>
      <c r="G21" s="128" t="s">
        <v>1654</v>
      </c>
    </row>
    <row r="22" spans="1:7" x14ac:dyDescent="0.25">
      <c r="A22" s="13"/>
      <c r="B22" s="77" t="s">
        <v>1508</v>
      </c>
      <c r="C22" s="13" t="s">
        <v>9</v>
      </c>
      <c r="D22" s="128" t="s">
        <v>1654</v>
      </c>
      <c r="E22" s="128" t="s">
        <v>1654</v>
      </c>
      <c r="F22" s="128" t="s">
        <v>1654</v>
      </c>
      <c r="G22" s="128" t="s">
        <v>1654</v>
      </c>
    </row>
    <row r="23" spans="1:7" ht="30" x14ac:dyDescent="0.25">
      <c r="A23" s="10" t="s">
        <v>36</v>
      </c>
      <c r="B23" s="34" t="s">
        <v>35</v>
      </c>
      <c r="C23" s="8"/>
      <c r="D23" s="70"/>
      <c r="E23" s="70"/>
      <c r="F23" s="70"/>
      <c r="G23" s="70"/>
    </row>
    <row r="24" spans="1:7" ht="30" x14ac:dyDescent="0.25">
      <c r="A24" s="6" t="s">
        <v>39</v>
      </c>
      <c r="B24" s="35" t="s">
        <v>37</v>
      </c>
      <c r="C24" s="6"/>
      <c r="D24" s="78"/>
      <c r="E24" s="78"/>
      <c r="F24" s="78"/>
      <c r="G24" s="78"/>
    </row>
    <row r="25" spans="1:7" x14ac:dyDescent="0.25">
      <c r="A25" s="13"/>
      <c r="B25" s="77" t="s">
        <v>1505</v>
      </c>
      <c r="C25" s="13" t="s">
        <v>1124</v>
      </c>
      <c r="D25" s="128">
        <v>8.5683760683760681</v>
      </c>
      <c r="E25" s="128">
        <v>8.995670995670995</v>
      </c>
      <c r="F25" s="128">
        <v>9.5</v>
      </c>
      <c r="G25" s="128">
        <v>9.44</v>
      </c>
    </row>
    <row r="26" spans="1:7" x14ac:dyDescent="0.25">
      <c r="A26" s="6"/>
      <c r="B26" s="35" t="s">
        <v>1507</v>
      </c>
      <c r="C26" s="6" t="s">
        <v>1124</v>
      </c>
      <c r="D26" s="78">
        <v>8.9847328244274802</v>
      </c>
      <c r="E26" s="78">
        <v>9.4728682170542644</v>
      </c>
      <c r="F26" s="78">
        <v>10</v>
      </c>
      <c r="G26" s="78">
        <v>9.65</v>
      </c>
    </row>
    <row r="27" spans="1:7" x14ac:dyDescent="0.25">
      <c r="A27" s="6"/>
      <c r="B27" s="35" t="s">
        <v>1508</v>
      </c>
      <c r="C27" s="6" t="s">
        <v>1124</v>
      </c>
      <c r="D27" s="78">
        <v>8.0388349514563107</v>
      </c>
      <c r="E27" s="78">
        <v>8.3921568627450984</v>
      </c>
      <c r="F27" s="78">
        <v>8.9029126213592225</v>
      </c>
      <c r="G27" s="78">
        <v>9.17</v>
      </c>
    </row>
    <row r="28" spans="1:7" x14ac:dyDescent="0.25">
      <c r="A28" s="13"/>
      <c r="B28" s="77" t="s">
        <v>1506</v>
      </c>
      <c r="C28" s="13" t="s">
        <v>1124</v>
      </c>
      <c r="D28" s="128" t="s">
        <v>1654</v>
      </c>
      <c r="E28" s="128" t="s">
        <v>1654</v>
      </c>
      <c r="F28" s="128" t="s">
        <v>1654</v>
      </c>
      <c r="G28" s="128" t="s">
        <v>1654</v>
      </c>
    </row>
    <row r="29" spans="1:7" x14ac:dyDescent="0.25">
      <c r="A29" s="13"/>
      <c r="B29" s="77" t="s">
        <v>1507</v>
      </c>
      <c r="C29" s="13" t="s">
        <v>1124</v>
      </c>
      <c r="D29" s="128" t="s">
        <v>1654</v>
      </c>
      <c r="E29" s="128" t="s">
        <v>1654</v>
      </c>
      <c r="F29" s="128" t="s">
        <v>1654</v>
      </c>
      <c r="G29" s="128" t="s">
        <v>1654</v>
      </c>
    </row>
    <row r="30" spans="1:7" x14ac:dyDescent="0.25">
      <c r="A30" s="13"/>
      <c r="B30" s="77" t="s">
        <v>1508</v>
      </c>
      <c r="C30" s="13" t="s">
        <v>1124</v>
      </c>
      <c r="D30" s="128" t="s">
        <v>1654</v>
      </c>
      <c r="E30" s="128" t="s">
        <v>1654</v>
      </c>
      <c r="F30" s="128" t="s">
        <v>1654</v>
      </c>
      <c r="G30" s="128" t="s">
        <v>1654</v>
      </c>
    </row>
    <row r="31" spans="1:7" ht="60" x14ac:dyDescent="0.25">
      <c r="A31" s="86" t="s">
        <v>43</v>
      </c>
      <c r="B31" s="87" t="s">
        <v>42</v>
      </c>
      <c r="C31" s="86" t="s">
        <v>9</v>
      </c>
      <c r="D31" s="78" t="s">
        <v>1654</v>
      </c>
      <c r="E31" s="78">
        <v>85.180982101038609</v>
      </c>
      <c r="F31" s="78">
        <v>100.43</v>
      </c>
      <c r="G31" s="78">
        <v>101.18</v>
      </c>
    </row>
    <row r="32" spans="1:7" ht="30" x14ac:dyDescent="0.25">
      <c r="A32" s="10" t="s">
        <v>54</v>
      </c>
      <c r="B32" s="34" t="s">
        <v>53</v>
      </c>
      <c r="C32" s="6"/>
      <c r="D32" s="70"/>
      <c r="E32" s="70"/>
      <c r="F32" s="70"/>
      <c r="G32" s="70"/>
    </row>
    <row r="33" spans="1:7" ht="30" x14ac:dyDescent="0.25">
      <c r="A33" s="13" t="s">
        <v>56</v>
      </c>
      <c r="B33" s="77" t="s">
        <v>1668</v>
      </c>
      <c r="C33" s="13"/>
      <c r="D33" s="112"/>
      <c r="E33" s="112"/>
      <c r="F33" s="112"/>
      <c r="G33" s="112"/>
    </row>
    <row r="34" spans="1:7" ht="30" x14ac:dyDescent="0.25">
      <c r="A34" s="13"/>
      <c r="B34" s="77" t="s">
        <v>1505</v>
      </c>
      <c r="C34" s="13" t="s">
        <v>1314</v>
      </c>
      <c r="D34" s="112">
        <v>8.7955112219451372</v>
      </c>
      <c r="E34" s="112">
        <v>8.1963426371511066</v>
      </c>
      <c r="F34" s="112">
        <v>7.9180251513740103</v>
      </c>
      <c r="G34" s="112">
        <v>7.92</v>
      </c>
    </row>
    <row r="35" spans="1:7" ht="30" x14ac:dyDescent="0.25">
      <c r="A35" s="13"/>
      <c r="B35" s="77" t="s">
        <v>1507</v>
      </c>
      <c r="C35" s="13" t="s">
        <v>1314</v>
      </c>
      <c r="D35" s="112">
        <v>8.3271028037383186</v>
      </c>
      <c r="E35" s="112">
        <v>8.0204582651391156</v>
      </c>
      <c r="F35" s="112">
        <v>7.9422764227642277</v>
      </c>
      <c r="G35" s="112">
        <v>8.0299999999999994</v>
      </c>
    </row>
    <row r="36" spans="1:7" ht="30" x14ac:dyDescent="0.25">
      <c r="A36" s="13"/>
      <c r="B36" s="77" t="s">
        <v>1508</v>
      </c>
      <c r="C36" s="13" t="s">
        <v>1314</v>
      </c>
      <c r="D36" s="112">
        <v>9.4613526570048307</v>
      </c>
      <c r="E36" s="112">
        <v>8.4474299065420553</v>
      </c>
      <c r="F36" s="112">
        <v>7.885496183206107</v>
      </c>
      <c r="G36" s="112">
        <v>7.77</v>
      </c>
    </row>
    <row r="37" spans="1:7" ht="30" x14ac:dyDescent="0.25">
      <c r="A37" s="13"/>
      <c r="B37" s="77" t="s">
        <v>1506</v>
      </c>
      <c r="C37" s="13" t="s">
        <v>1314</v>
      </c>
      <c r="D37" s="112" t="s">
        <v>1654</v>
      </c>
      <c r="E37" s="112" t="s">
        <v>1654</v>
      </c>
      <c r="F37" s="112" t="s">
        <v>1654</v>
      </c>
      <c r="G37" s="112" t="s">
        <v>1654</v>
      </c>
    </row>
    <row r="38" spans="1:7" ht="30" x14ac:dyDescent="0.25">
      <c r="A38" s="13"/>
      <c r="B38" s="77" t="s">
        <v>1507</v>
      </c>
      <c r="C38" s="13" t="s">
        <v>1314</v>
      </c>
      <c r="D38" s="112" t="s">
        <v>1654</v>
      </c>
      <c r="E38" s="112" t="s">
        <v>1654</v>
      </c>
      <c r="F38" s="112" t="s">
        <v>1654</v>
      </c>
      <c r="G38" s="112" t="s">
        <v>1654</v>
      </c>
    </row>
    <row r="39" spans="1:7" ht="30" x14ac:dyDescent="0.25">
      <c r="A39" s="13"/>
      <c r="B39" s="77" t="s">
        <v>1508</v>
      </c>
      <c r="C39" s="13" t="s">
        <v>1314</v>
      </c>
      <c r="D39" s="112" t="s">
        <v>1654</v>
      </c>
      <c r="E39" s="112" t="s">
        <v>1654</v>
      </c>
      <c r="F39" s="112" t="s">
        <v>1654</v>
      </c>
      <c r="G39" s="112" t="s">
        <v>1654</v>
      </c>
    </row>
    <row r="40" spans="1:7" ht="45" x14ac:dyDescent="0.25">
      <c r="A40" s="6" t="s">
        <v>62</v>
      </c>
      <c r="B40" s="35" t="s">
        <v>72</v>
      </c>
      <c r="C40" s="6"/>
      <c r="D40" s="70"/>
      <c r="E40" s="70"/>
      <c r="F40" s="70"/>
      <c r="G40" s="70"/>
    </row>
    <row r="41" spans="1:7" x14ac:dyDescent="0.25">
      <c r="A41" s="6"/>
      <c r="B41" s="35" t="s">
        <v>1511</v>
      </c>
      <c r="C41" s="6" t="s">
        <v>9</v>
      </c>
      <c r="D41" s="78">
        <v>88.235294117647058</v>
      </c>
      <c r="E41" s="78">
        <v>100</v>
      </c>
      <c r="F41" s="78">
        <v>93.333333333333329</v>
      </c>
      <c r="G41" s="78">
        <v>100</v>
      </c>
    </row>
    <row r="42" spans="1:7" x14ac:dyDescent="0.25">
      <c r="A42" s="6"/>
      <c r="B42" s="35" t="s">
        <v>1507</v>
      </c>
      <c r="C42" s="6" t="s">
        <v>9</v>
      </c>
      <c r="D42" s="78">
        <v>100</v>
      </c>
      <c r="E42" s="78">
        <v>100</v>
      </c>
      <c r="F42" s="78">
        <v>100</v>
      </c>
      <c r="G42" s="78">
        <v>100</v>
      </c>
    </row>
    <row r="43" spans="1:7" x14ac:dyDescent="0.25">
      <c r="A43" s="6"/>
      <c r="B43" s="35" t="s">
        <v>1508</v>
      </c>
      <c r="C43" s="6" t="s">
        <v>9</v>
      </c>
      <c r="D43" s="78">
        <v>80</v>
      </c>
      <c r="E43" s="78">
        <v>100</v>
      </c>
      <c r="F43" s="78">
        <v>85.714285714285708</v>
      </c>
      <c r="G43" s="78">
        <v>100</v>
      </c>
    </row>
    <row r="44" spans="1:7" x14ac:dyDescent="0.25">
      <c r="A44" s="6"/>
      <c r="B44" s="35" t="s">
        <v>1512</v>
      </c>
      <c r="C44" s="6" t="s">
        <v>9</v>
      </c>
      <c r="D44" s="78">
        <v>94.117647058823522</v>
      </c>
      <c r="E44" s="78">
        <v>92.857142857142861</v>
      </c>
      <c r="F44" s="78">
        <v>100</v>
      </c>
      <c r="G44" s="78">
        <v>100</v>
      </c>
    </row>
    <row r="45" spans="1:7" x14ac:dyDescent="0.25">
      <c r="A45" s="6"/>
      <c r="B45" s="35" t="s">
        <v>1507</v>
      </c>
      <c r="C45" s="6" t="s">
        <v>9</v>
      </c>
      <c r="D45" s="78">
        <v>100</v>
      </c>
      <c r="E45" s="78">
        <v>100</v>
      </c>
      <c r="F45" s="78">
        <v>100</v>
      </c>
      <c r="G45" s="78">
        <v>100</v>
      </c>
    </row>
    <row r="46" spans="1:7" x14ac:dyDescent="0.25">
      <c r="A46" s="6"/>
      <c r="B46" s="35" t="s">
        <v>1508</v>
      </c>
      <c r="C46" s="6" t="s">
        <v>9</v>
      </c>
      <c r="D46" s="78">
        <v>90</v>
      </c>
      <c r="E46" s="78">
        <v>85.714285714285708</v>
      </c>
      <c r="F46" s="78">
        <v>100</v>
      </c>
      <c r="G46" s="78">
        <v>100</v>
      </c>
    </row>
    <row r="47" spans="1:7" x14ac:dyDescent="0.25">
      <c r="A47" s="6"/>
      <c r="B47" s="35" t="s">
        <v>1513</v>
      </c>
      <c r="C47" s="6" t="s">
        <v>9</v>
      </c>
      <c r="D47" s="78">
        <v>88.235294117647058</v>
      </c>
      <c r="E47" s="78">
        <v>92.857142857142861</v>
      </c>
      <c r="F47" s="78">
        <v>93.333333333333329</v>
      </c>
      <c r="G47" s="78">
        <v>100</v>
      </c>
    </row>
    <row r="48" spans="1:7" x14ac:dyDescent="0.25">
      <c r="A48" s="6"/>
      <c r="B48" s="35" t="s">
        <v>1507</v>
      </c>
      <c r="C48" s="6" t="s">
        <v>9</v>
      </c>
      <c r="D48" s="78">
        <v>100</v>
      </c>
      <c r="E48" s="78">
        <v>100</v>
      </c>
      <c r="F48" s="78">
        <v>100</v>
      </c>
      <c r="G48" s="78">
        <v>100</v>
      </c>
    </row>
    <row r="49" spans="1:7" x14ac:dyDescent="0.25">
      <c r="A49" s="6"/>
      <c r="B49" s="35" t="s">
        <v>1508</v>
      </c>
      <c r="C49" s="6" t="s">
        <v>9</v>
      </c>
      <c r="D49" s="78">
        <v>80</v>
      </c>
      <c r="E49" s="78">
        <v>85.714285714285708</v>
      </c>
      <c r="F49" s="78">
        <v>85.714285714285708</v>
      </c>
      <c r="G49" s="78">
        <v>100</v>
      </c>
    </row>
    <row r="50" spans="1:7" ht="30" x14ac:dyDescent="0.25">
      <c r="A50" s="13" t="s">
        <v>77</v>
      </c>
      <c r="B50" s="77" t="s">
        <v>76</v>
      </c>
      <c r="C50" s="13" t="s">
        <v>9</v>
      </c>
      <c r="D50" s="128">
        <v>64.705882352941174</v>
      </c>
      <c r="E50" s="128">
        <v>78.571428571428569</v>
      </c>
      <c r="F50" s="128">
        <v>60</v>
      </c>
      <c r="G50" s="128">
        <v>64.290000000000006</v>
      </c>
    </row>
    <row r="51" spans="1:7" ht="30" x14ac:dyDescent="0.25">
      <c r="A51" s="13" t="s">
        <v>81</v>
      </c>
      <c r="B51" s="77" t="s">
        <v>80</v>
      </c>
      <c r="C51" s="13" t="s">
        <v>9</v>
      </c>
      <c r="D51" s="128">
        <v>0</v>
      </c>
      <c r="E51" s="128">
        <v>0</v>
      </c>
      <c r="F51" s="128">
        <v>0</v>
      </c>
      <c r="G51" s="128">
        <v>0</v>
      </c>
    </row>
    <row r="52" spans="1:7" ht="30" x14ac:dyDescent="0.25">
      <c r="A52" s="13" t="s">
        <v>86</v>
      </c>
      <c r="B52" s="77" t="s">
        <v>85</v>
      </c>
      <c r="C52" s="13" t="s">
        <v>1315</v>
      </c>
      <c r="D52" s="128"/>
      <c r="E52" s="128"/>
      <c r="F52" s="128"/>
      <c r="G52" s="128"/>
    </row>
    <row r="53" spans="1:7" x14ac:dyDescent="0.25">
      <c r="A53" s="13"/>
      <c r="B53" s="77" t="s">
        <v>1505</v>
      </c>
      <c r="C53" s="13" t="s">
        <v>1315</v>
      </c>
      <c r="D53" s="128">
        <v>0</v>
      </c>
      <c r="E53" s="128">
        <v>0</v>
      </c>
      <c r="F53" s="128">
        <v>0</v>
      </c>
      <c r="G53" s="128">
        <v>0</v>
      </c>
    </row>
    <row r="54" spans="1:7" x14ac:dyDescent="0.25">
      <c r="A54" s="13"/>
      <c r="B54" s="77" t="s">
        <v>1507</v>
      </c>
      <c r="C54" s="13" t="s">
        <v>1315</v>
      </c>
      <c r="D54" s="128">
        <v>0</v>
      </c>
      <c r="E54" s="128">
        <v>0</v>
      </c>
      <c r="F54" s="128">
        <v>0</v>
      </c>
      <c r="G54" s="128">
        <v>0</v>
      </c>
    </row>
    <row r="55" spans="1:7" x14ac:dyDescent="0.25">
      <c r="A55" s="13"/>
      <c r="B55" s="77" t="s">
        <v>1508</v>
      </c>
      <c r="C55" s="13" t="s">
        <v>1315</v>
      </c>
      <c r="D55" s="128">
        <v>0</v>
      </c>
      <c r="E55" s="128">
        <v>0</v>
      </c>
      <c r="F55" s="128">
        <v>0</v>
      </c>
      <c r="G55" s="128">
        <v>0</v>
      </c>
    </row>
    <row r="56" spans="1:7" x14ac:dyDescent="0.25">
      <c r="A56" s="13"/>
      <c r="B56" s="77" t="s">
        <v>1506</v>
      </c>
      <c r="C56" s="13" t="s">
        <v>1315</v>
      </c>
      <c r="D56" s="128" t="s">
        <v>1654</v>
      </c>
      <c r="E56" s="128" t="s">
        <v>1654</v>
      </c>
      <c r="F56" s="128" t="s">
        <v>1654</v>
      </c>
      <c r="G56" s="128" t="s">
        <v>1654</v>
      </c>
    </row>
    <row r="57" spans="1:7" x14ac:dyDescent="0.25">
      <c r="A57" s="13"/>
      <c r="B57" s="77" t="s">
        <v>1507</v>
      </c>
      <c r="C57" s="13" t="s">
        <v>1315</v>
      </c>
      <c r="D57" s="128" t="s">
        <v>1654</v>
      </c>
      <c r="E57" s="128" t="s">
        <v>1654</v>
      </c>
      <c r="F57" s="128" t="s">
        <v>1654</v>
      </c>
      <c r="G57" s="128" t="s">
        <v>1654</v>
      </c>
    </row>
    <row r="58" spans="1:7" x14ac:dyDescent="0.25">
      <c r="A58" s="13"/>
      <c r="B58" s="77" t="s">
        <v>1508</v>
      </c>
      <c r="C58" s="13" t="s">
        <v>1315</v>
      </c>
      <c r="D58" s="128" t="s">
        <v>1654</v>
      </c>
      <c r="E58" s="128" t="s">
        <v>1654</v>
      </c>
      <c r="F58" s="128" t="s">
        <v>1654</v>
      </c>
      <c r="G58" s="128" t="s">
        <v>1654</v>
      </c>
    </row>
    <row r="59" spans="1:7" ht="30" x14ac:dyDescent="0.25">
      <c r="A59" s="120" t="s">
        <v>92</v>
      </c>
      <c r="B59" s="121" t="s">
        <v>91</v>
      </c>
      <c r="C59" s="106"/>
      <c r="D59" s="112"/>
      <c r="E59" s="112"/>
      <c r="F59" s="112"/>
      <c r="G59" s="112"/>
    </row>
    <row r="60" spans="1:7" ht="45" x14ac:dyDescent="0.25">
      <c r="A60" s="13" t="s">
        <v>94</v>
      </c>
      <c r="B60" s="77" t="s">
        <v>1667</v>
      </c>
      <c r="C60" s="13" t="s">
        <v>9</v>
      </c>
      <c r="D60" s="147">
        <v>0</v>
      </c>
      <c r="E60" s="147">
        <v>0.52935514918190563</v>
      </c>
      <c r="F60" s="147">
        <v>0.79180251513740108</v>
      </c>
      <c r="G60" s="147">
        <v>0.85</v>
      </c>
    </row>
    <row r="61" spans="1:7" x14ac:dyDescent="0.25">
      <c r="A61" s="13"/>
      <c r="B61" s="77" t="s">
        <v>1507</v>
      </c>
      <c r="C61" s="13"/>
      <c r="D61" s="147">
        <v>0</v>
      </c>
      <c r="E61" s="147">
        <v>0.65466448445171854</v>
      </c>
      <c r="F61" s="147">
        <v>0.97560975609756095</v>
      </c>
      <c r="G61" s="147">
        <v>0.99</v>
      </c>
    </row>
    <row r="62" spans="1:7" x14ac:dyDescent="0.25">
      <c r="A62" s="13"/>
      <c r="B62" s="77" t="s">
        <v>1508</v>
      </c>
      <c r="C62" s="13"/>
      <c r="D62" s="147">
        <v>0</v>
      </c>
      <c r="E62" s="147">
        <v>0.35046728971962615</v>
      </c>
      <c r="F62" s="147">
        <v>0.54525627044711011</v>
      </c>
      <c r="G62" s="147">
        <v>0.66</v>
      </c>
    </row>
    <row r="63" spans="1:7" ht="30" x14ac:dyDescent="0.25">
      <c r="A63" s="6" t="s">
        <v>100</v>
      </c>
      <c r="B63" s="35" t="s">
        <v>99</v>
      </c>
      <c r="C63" s="6" t="s">
        <v>9</v>
      </c>
      <c r="D63" s="78">
        <v>0.44887780548628431</v>
      </c>
      <c r="E63" s="78">
        <v>0.67372473532242538</v>
      </c>
      <c r="F63" s="78">
        <v>0.69864927806241262</v>
      </c>
      <c r="G63" s="78">
        <v>0.85</v>
      </c>
    </row>
    <row r="64" spans="1:7" x14ac:dyDescent="0.25">
      <c r="A64" s="6"/>
      <c r="B64" s="35" t="s">
        <v>1507</v>
      </c>
      <c r="C64" s="6"/>
      <c r="D64" s="78">
        <v>0.42480883602378933</v>
      </c>
      <c r="E64" s="78">
        <v>0.73649754500818332</v>
      </c>
      <c r="F64" s="78">
        <v>0.97560975609756095</v>
      </c>
      <c r="G64" s="78">
        <v>0.74</v>
      </c>
    </row>
    <row r="65" spans="1:7" x14ac:dyDescent="0.25">
      <c r="A65" s="6"/>
      <c r="B65" s="35" t="s">
        <v>1508</v>
      </c>
      <c r="C65" s="6"/>
      <c r="D65" s="78">
        <v>0.48309178743961351</v>
      </c>
      <c r="E65" s="78">
        <v>0.58411214953271029</v>
      </c>
      <c r="F65" s="78">
        <v>0.32715376226826609</v>
      </c>
      <c r="G65" s="78">
        <v>0.99</v>
      </c>
    </row>
    <row r="66" spans="1:7" ht="60" x14ac:dyDescent="0.25">
      <c r="A66" s="13" t="s">
        <v>1610</v>
      </c>
      <c r="B66" s="77" t="s">
        <v>1611</v>
      </c>
      <c r="C66" s="13"/>
      <c r="D66" s="128"/>
      <c r="E66" s="128"/>
      <c r="F66" s="128"/>
      <c r="G66" s="128"/>
    </row>
    <row r="67" spans="1:7" ht="30" x14ac:dyDescent="0.25">
      <c r="A67" s="13"/>
      <c r="B67" s="77" t="s">
        <v>1612</v>
      </c>
      <c r="C67" s="13" t="s">
        <v>9</v>
      </c>
      <c r="D67" s="128"/>
      <c r="E67" s="128"/>
      <c r="F67" s="128"/>
      <c r="G67" s="128"/>
    </row>
    <row r="68" spans="1:7" x14ac:dyDescent="0.25">
      <c r="A68" s="13"/>
      <c r="B68" s="77" t="s">
        <v>1613</v>
      </c>
      <c r="C68" s="13" t="s">
        <v>9</v>
      </c>
      <c r="D68" s="128"/>
      <c r="E68" s="128"/>
      <c r="F68" s="128"/>
      <c r="G68" s="128"/>
    </row>
    <row r="69" spans="1:7" x14ac:dyDescent="0.25">
      <c r="A69" s="13"/>
      <c r="B69" s="77" t="s">
        <v>1614</v>
      </c>
      <c r="C69" s="13" t="s">
        <v>9</v>
      </c>
      <c r="D69" s="128"/>
      <c r="E69" s="128"/>
      <c r="F69" s="128"/>
      <c r="G69" s="128"/>
    </row>
    <row r="70" spans="1:7" x14ac:dyDescent="0.25">
      <c r="A70" s="13"/>
      <c r="B70" s="77" t="s">
        <v>1615</v>
      </c>
      <c r="C70" s="13" t="s">
        <v>9</v>
      </c>
      <c r="D70" s="128"/>
      <c r="E70" s="128"/>
      <c r="F70" s="128"/>
      <c r="G70" s="128"/>
    </row>
    <row r="71" spans="1:7" x14ac:dyDescent="0.25">
      <c r="A71" s="13"/>
      <c r="B71" s="77" t="s">
        <v>1616</v>
      </c>
      <c r="C71" s="13" t="s">
        <v>9</v>
      </c>
      <c r="D71" s="128"/>
      <c r="E71" s="128"/>
      <c r="F71" s="128"/>
      <c r="G71" s="128"/>
    </row>
    <row r="72" spans="1:7" x14ac:dyDescent="0.25">
      <c r="A72" s="13"/>
      <c r="B72" s="77" t="s">
        <v>1617</v>
      </c>
      <c r="C72" s="13" t="s">
        <v>9</v>
      </c>
      <c r="D72" s="128"/>
      <c r="E72" s="128"/>
      <c r="F72" s="128"/>
      <c r="G72" s="128"/>
    </row>
    <row r="73" spans="1:7" x14ac:dyDescent="0.25">
      <c r="A73" s="13"/>
      <c r="B73" s="77" t="s">
        <v>1618</v>
      </c>
      <c r="C73" s="13" t="s">
        <v>9</v>
      </c>
      <c r="D73" s="128"/>
      <c r="E73" s="128"/>
      <c r="F73" s="128"/>
      <c r="G73" s="128"/>
    </row>
    <row r="74" spans="1:7" x14ac:dyDescent="0.25">
      <c r="A74" s="13"/>
      <c r="B74" s="77" t="s">
        <v>1619</v>
      </c>
      <c r="C74" s="13" t="s">
        <v>9</v>
      </c>
      <c r="D74" s="128"/>
      <c r="E74" s="128"/>
      <c r="F74" s="128"/>
      <c r="G74" s="128"/>
    </row>
    <row r="75" spans="1:7" x14ac:dyDescent="0.25">
      <c r="A75" s="13"/>
      <c r="B75" s="77" t="s">
        <v>1620</v>
      </c>
      <c r="C75" s="13" t="s">
        <v>9</v>
      </c>
      <c r="D75" s="128"/>
      <c r="E75" s="128"/>
      <c r="F75" s="128"/>
      <c r="G75" s="128"/>
    </row>
    <row r="76" spans="1:7" x14ac:dyDescent="0.25">
      <c r="A76" s="13"/>
      <c r="B76" s="77" t="s">
        <v>1621</v>
      </c>
      <c r="C76" s="13" t="s">
        <v>9</v>
      </c>
      <c r="D76" s="128"/>
      <c r="E76" s="128"/>
      <c r="F76" s="128"/>
      <c r="G76" s="128"/>
    </row>
    <row r="77" spans="1:7" ht="30" x14ac:dyDescent="0.25">
      <c r="A77" s="13"/>
      <c r="B77" s="77" t="s">
        <v>1622</v>
      </c>
      <c r="C77" s="13" t="s">
        <v>9</v>
      </c>
      <c r="D77" s="128"/>
      <c r="E77" s="128"/>
      <c r="F77" s="128"/>
      <c r="G77" s="128"/>
    </row>
    <row r="78" spans="1:7" x14ac:dyDescent="0.25">
      <c r="A78" s="13"/>
      <c r="B78" s="77" t="s">
        <v>1623</v>
      </c>
      <c r="C78" s="13" t="s">
        <v>9</v>
      </c>
      <c r="D78" s="128"/>
      <c r="E78" s="128"/>
      <c r="F78" s="128"/>
      <c r="G78" s="128"/>
    </row>
    <row r="79" spans="1:7" x14ac:dyDescent="0.25">
      <c r="A79" s="13"/>
      <c r="B79" s="77" t="s">
        <v>1624</v>
      </c>
      <c r="C79" s="13" t="s">
        <v>9</v>
      </c>
      <c r="D79" s="128"/>
      <c r="E79" s="128"/>
      <c r="F79" s="128"/>
      <c r="G79" s="128"/>
    </row>
    <row r="80" spans="1:7" ht="30" x14ac:dyDescent="0.25">
      <c r="A80" s="13"/>
      <c r="B80" s="77" t="s">
        <v>1625</v>
      </c>
      <c r="C80" s="13" t="s">
        <v>9</v>
      </c>
      <c r="D80" s="128"/>
      <c r="E80" s="128"/>
      <c r="F80" s="128"/>
      <c r="G80" s="128"/>
    </row>
    <row r="81" spans="1:7" x14ac:dyDescent="0.25">
      <c r="A81" s="13"/>
      <c r="B81" s="77" t="s">
        <v>1626</v>
      </c>
      <c r="C81" s="13" t="s">
        <v>9</v>
      </c>
      <c r="D81" s="128"/>
      <c r="E81" s="128"/>
      <c r="F81" s="128"/>
      <c r="G81" s="128"/>
    </row>
    <row r="82" spans="1:7" ht="45" x14ac:dyDescent="0.25">
      <c r="A82" s="13" t="s">
        <v>1627</v>
      </c>
      <c r="B82" s="77" t="s">
        <v>1628</v>
      </c>
      <c r="C82" s="13"/>
      <c r="D82" s="128"/>
      <c r="E82" s="128"/>
      <c r="F82" s="128"/>
      <c r="G82" s="128"/>
    </row>
    <row r="83" spans="1:7" ht="30" x14ac:dyDescent="0.25">
      <c r="A83" s="13"/>
      <c r="B83" s="77" t="s">
        <v>1612</v>
      </c>
      <c r="C83" s="13" t="s">
        <v>9</v>
      </c>
      <c r="D83" s="128"/>
      <c r="E83" s="128"/>
      <c r="F83" s="128"/>
      <c r="G83" s="128"/>
    </row>
    <row r="84" spans="1:7" x14ac:dyDescent="0.25">
      <c r="A84" s="13"/>
      <c r="B84" s="77" t="s">
        <v>1613</v>
      </c>
      <c r="C84" s="13" t="s">
        <v>9</v>
      </c>
      <c r="D84" s="128"/>
      <c r="E84" s="128"/>
      <c r="F84" s="128"/>
      <c r="G84" s="128"/>
    </row>
    <row r="85" spans="1:7" x14ac:dyDescent="0.25">
      <c r="A85" s="13"/>
      <c r="B85" s="77" t="s">
        <v>1614</v>
      </c>
      <c r="C85" s="13" t="s">
        <v>9</v>
      </c>
      <c r="D85" s="128"/>
      <c r="E85" s="128"/>
      <c r="F85" s="128"/>
      <c r="G85" s="128"/>
    </row>
    <row r="86" spans="1:7" x14ac:dyDescent="0.25">
      <c r="A86" s="13"/>
      <c r="B86" s="77" t="s">
        <v>1615</v>
      </c>
      <c r="C86" s="13" t="s">
        <v>9</v>
      </c>
      <c r="D86" s="128"/>
      <c r="E86" s="128"/>
      <c r="F86" s="128"/>
      <c r="G86" s="128"/>
    </row>
    <row r="87" spans="1:7" x14ac:dyDescent="0.25">
      <c r="A87" s="13"/>
      <c r="B87" s="77" t="s">
        <v>1616</v>
      </c>
      <c r="C87" s="13" t="s">
        <v>9</v>
      </c>
      <c r="D87" s="128"/>
      <c r="E87" s="128"/>
      <c r="F87" s="128"/>
      <c r="G87" s="128"/>
    </row>
    <row r="88" spans="1:7" x14ac:dyDescent="0.25">
      <c r="A88" s="13"/>
      <c r="B88" s="77" t="s">
        <v>1617</v>
      </c>
      <c r="C88" s="13" t="s">
        <v>9</v>
      </c>
      <c r="D88" s="128"/>
      <c r="E88" s="128"/>
      <c r="F88" s="128"/>
      <c r="G88" s="128"/>
    </row>
    <row r="89" spans="1:7" x14ac:dyDescent="0.25">
      <c r="A89" s="13"/>
      <c r="B89" s="77" t="s">
        <v>1618</v>
      </c>
      <c r="C89" s="13" t="s">
        <v>9</v>
      </c>
      <c r="D89" s="128"/>
      <c r="E89" s="128"/>
      <c r="F89" s="128"/>
      <c r="G89" s="128"/>
    </row>
    <row r="90" spans="1:7" x14ac:dyDescent="0.25">
      <c r="A90" s="13"/>
      <c r="B90" s="77" t="s">
        <v>1619</v>
      </c>
      <c r="C90" s="13" t="s">
        <v>9</v>
      </c>
      <c r="D90" s="128"/>
      <c r="E90" s="128"/>
      <c r="F90" s="128"/>
      <c r="G90" s="128"/>
    </row>
    <row r="91" spans="1:7" x14ac:dyDescent="0.25">
      <c r="A91" s="13"/>
      <c r="B91" s="77" t="s">
        <v>1620</v>
      </c>
      <c r="C91" s="13" t="s">
        <v>9</v>
      </c>
      <c r="D91" s="128"/>
      <c r="E91" s="128"/>
      <c r="F91" s="128"/>
      <c r="G91" s="128"/>
    </row>
    <row r="92" spans="1:7" x14ac:dyDescent="0.25">
      <c r="A92" s="13"/>
      <c r="B92" s="77" t="s">
        <v>1621</v>
      </c>
      <c r="C92" s="13" t="s">
        <v>9</v>
      </c>
      <c r="D92" s="128"/>
      <c r="E92" s="128"/>
      <c r="F92" s="128"/>
      <c r="G92" s="128"/>
    </row>
    <row r="93" spans="1:7" ht="30" x14ac:dyDescent="0.25">
      <c r="A93" s="13"/>
      <c r="B93" s="77" t="s">
        <v>1622</v>
      </c>
      <c r="C93" s="13" t="s">
        <v>9</v>
      </c>
      <c r="D93" s="128"/>
      <c r="E93" s="128"/>
      <c r="F93" s="128"/>
      <c r="G93" s="128"/>
    </row>
    <row r="94" spans="1:7" x14ac:dyDescent="0.25">
      <c r="A94" s="13"/>
      <c r="B94" s="77" t="s">
        <v>1623</v>
      </c>
      <c r="C94" s="13" t="s">
        <v>9</v>
      </c>
      <c r="D94" s="128"/>
      <c r="E94" s="128"/>
      <c r="F94" s="128"/>
      <c r="G94" s="128"/>
    </row>
    <row r="95" spans="1:7" x14ac:dyDescent="0.25">
      <c r="A95" s="13"/>
      <c r="B95" s="77" t="s">
        <v>1624</v>
      </c>
      <c r="C95" s="13" t="s">
        <v>9</v>
      </c>
      <c r="D95" s="128"/>
      <c r="E95" s="128"/>
      <c r="F95" s="128"/>
      <c r="G95" s="128"/>
    </row>
    <row r="96" spans="1:7" ht="30" x14ac:dyDescent="0.25">
      <c r="A96" s="13"/>
      <c r="B96" s="77" t="s">
        <v>1625</v>
      </c>
      <c r="C96" s="13" t="s">
        <v>9</v>
      </c>
      <c r="D96" s="128"/>
      <c r="E96" s="128"/>
      <c r="F96" s="128"/>
      <c r="G96" s="128"/>
    </row>
    <row r="97" spans="1:7" x14ac:dyDescent="0.25">
      <c r="A97" s="13"/>
      <c r="B97" s="77" t="s">
        <v>1626</v>
      </c>
      <c r="C97" s="13" t="s">
        <v>9</v>
      </c>
      <c r="D97" s="128"/>
      <c r="E97" s="128"/>
      <c r="F97" s="128"/>
      <c r="G97" s="128"/>
    </row>
    <row r="98" spans="1:7" ht="45" x14ac:dyDescent="0.25">
      <c r="A98" s="13" t="s">
        <v>1629</v>
      </c>
      <c r="B98" s="77" t="s">
        <v>1630</v>
      </c>
      <c r="C98" s="13" t="s">
        <v>9</v>
      </c>
      <c r="D98" s="128"/>
      <c r="E98" s="128"/>
      <c r="F98" s="128"/>
      <c r="G98" s="128"/>
    </row>
    <row r="99" spans="1:7" ht="30" x14ac:dyDescent="0.25">
      <c r="A99" s="120" t="s">
        <v>105</v>
      </c>
      <c r="B99" s="121" t="s">
        <v>104</v>
      </c>
      <c r="C99" s="106"/>
      <c r="D99" s="112"/>
      <c r="E99" s="112"/>
      <c r="F99" s="112"/>
      <c r="G99" s="112"/>
    </row>
    <row r="100" spans="1:7" ht="30" x14ac:dyDescent="0.25">
      <c r="A100" s="13" t="s">
        <v>107</v>
      </c>
      <c r="B100" s="77" t="s">
        <v>1665</v>
      </c>
      <c r="C100" s="13" t="s">
        <v>1316</v>
      </c>
      <c r="D100" s="78">
        <v>29.111458333333335</v>
      </c>
      <c r="E100" s="78">
        <v>26.83625438157236</v>
      </c>
      <c r="F100" s="78">
        <v>35.217904574520411</v>
      </c>
      <c r="G100" s="78">
        <v>31.45</v>
      </c>
    </row>
    <row r="101" spans="1:7" x14ac:dyDescent="0.25">
      <c r="A101" s="13"/>
      <c r="B101" s="35" t="s">
        <v>1507</v>
      </c>
      <c r="C101" s="13" t="s">
        <v>1316</v>
      </c>
      <c r="D101" s="78">
        <v>25.647636039250671</v>
      </c>
      <c r="E101" s="78">
        <v>23.498310810810811</v>
      </c>
      <c r="F101" s="78">
        <v>27.772804054054053</v>
      </c>
      <c r="G101" s="78">
        <v>24.14</v>
      </c>
    </row>
    <row r="102" spans="1:7" x14ac:dyDescent="0.25">
      <c r="A102" s="13"/>
      <c r="B102" s="35" t="s">
        <v>1508</v>
      </c>
      <c r="C102" s="13" t="s">
        <v>1316</v>
      </c>
      <c r="D102" s="78">
        <v>33.971214017521902</v>
      </c>
      <c r="E102" s="78">
        <v>31.697416974169741</v>
      </c>
      <c r="F102" s="78">
        <v>45.600706713780916</v>
      </c>
      <c r="G102" s="78">
        <v>41.21</v>
      </c>
    </row>
    <row r="103" spans="1:7" ht="45" x14ac:dyDescent="0.25">
      <c r="A103" s="130" t="s">
        <v>114</v>
      </c>
      <c r="B103" s="131" t="s">
        <v>113</v>
      </c>
      <c r="C103" s="132"/>
      <c r="D103" s="116"/>
      <c r="E103" s="116"/>
      <c r="F103" s="116"/>
      <c r="G103" s="116"/>
    </row>
    <row r="104" spans="1:7" x14ac:dyDescent="0.25">
      <c r="A104" s="114" t="s">
        <v>116</v>
      </c>
      <c r="B104" s="115" t="s">
        <v>115</v>
      </c>
      <c r="C104" s="114" t="s">
        <v>9</v>
      </c>
      <c r="D104" s="133"/>
      <c r="E104" s="133"/>
      <c r="F104" s="133"/>
      <c r="G104" s="133"/>
    </row>
    <row r="105" spans="1:7" x14ac:dyDescent="0.25">
      <c r="A105" s="13"/>
      <c r="B105" s="77" t="s">
        <v>1505</v>
      </c>
      <c r="C105" s="13" t="s">
        <v>9</v>
      </c>
      <c r="D105" s="128">
        <v>100</v>
      </c>
      <c r="E105" s="128">
        <v>82.35294117647058</v>
      </c>
      <c r="F105" s="128">
        <v>107.14285714285714</v>
      </c>
      <c r="G105" s="128">
        <v>100</v>
      </c>
    </row>
    <row r="106" spans="1:7" x14ac:dyDescent="0.25">
      <c r="A106" s="13"/>
      <c r="B106" s="77" t="s">
        <v>1506</v>
      </c>
      <c r="C106" s="13" t="s">
        <v>9</v>
      </c>
      <c r="D106" s="128" t="s">
        <v>1654</v>
      </c>
      <c r="E106" s="128" t="s">
        <v>1654</v>
      </c>
      <c r="F106" s="128" t="s">
        <v>1654</v>
      </c>
      <c r="G106" s="128"/>
    </row>
    <row r="107" spans="1:7" ht="30" x14ac:dyDescent="0.25">
      <c r="A107" s="120" t="s">
        <v>123</v>
      </c>
      <c r="B107" s="121" t="s">
        <v>122</v>
      </c>
      <c r="C107" s="106"/>
      <c r="D107" s="112"/>
      <c r="E107" s="112"/>
      <c r="F107" s="112"/>
      <c r="G107" s="112"/>
    </row>
    <row r="108" spans="1:7" ht="30" x14ac:dyDescent="0.25">
      <c r="A108" s="13" t="s">
        <v>125</v>
      </c>
      <c r="B108" s="77" t="s">
        <v>1666</v>
      </c>
      <c r="C108" s="13" t="s">
        <v>1317</v>
      </c>
      <c r="D108" s="112"/>
      <c r="E108" s="112"/>
      <c r="F108" s="112"/>
      <c r="G108" s="112"/>
    </row>
    <row r="109" spans="1:7" x14ac:dyDescent="0.25">
      <c r="A109" s="13"/>
      <c r="B109" s="77" t="s">
        <v>1505</v>
      </c>
      <c r="C109" s="13" t="s">
        <v>9</v>
      </c>
      <c r="D109" s="112">
        <v>209.16994791666667</v>
      </c>
      <c r="E109" s="112">
        <v>197.87926890335504</v>
      </c>
      <c r="F109" s="112">
        <v>197.90373831775702</v>
      </c>
      <c r="G109" s="112">
        <v>204.79</v>
      </c>
    </row>
    <row r="110" spans="1:7" x14ac:dyDescent="0.25">
      <c r="A110" s="13"/>
      <c r="B110" s="77" t="s">
        <v>1506</v>
      </c>
      <c r="C110" s="13" t="s">
        <v>9</v>
      </c>
      <c r="D110" s="112" t="s">
        <v>1654</v>
      </c>
      <c r="E110" s="112" t="s">
        <v>1654</v>
      </c>
      <c r="F110" s="112" t="s">
        <v>1654</v>
      </c>
      <c r="G110" s="112"/>
    </row>
    <row r="111" spans="1:7" ht="45" x14ac:dyDescent="0.25">
      <c r="A111" s="13" t="s">
        <v>129</v>
      </c>
      <c r="B111" s="77" t="s">
        <v>130</v>
      </c>
      <c r="C111" s="13"/>
      <c r="D111" s="112"/>
      <c r="E111" s="112"/>
      <c r="F111" s="112"/>
      <c r="G111" s="112"/>
    </row>
    <row r="112" spans="1:7" x14ac:dyDescent="0.25">
      <c r="A112" s="13"/>
      <c r="B112" s="77" t="s">
        <v>1505</v>
      </c>
      <c r="C112" s="13" t="s">
        <v>9</v>
      </c>
      <c r="D112" s="112">
        <v>8.0541316209431972</v>
      </c>
      <c r="E112" s="112">
        <v>8.4089199217845501</v>
      </c>
      <c r="F112" s="112">
        <v>9.7794318860521123</v>
      </c>
      <c r="G112" s="112">
        <v>9.92</v>
      </c>
    </row>
    <row r="113" spans="1:7" x14ac:dyDescent="0.25">
      <c r="A113" s="13"/>
      <c r="B113" s="77" t="s">
        <v>1506</v>
      </c>
      <c r="C113" s="13" t="s">
        <v>9</v>
      </c>
      <c r="D113" s="112" t="s">
        <v>1654</v>
      </c>
      <c r="E113" s="112" t="s">
        <v>1654</v>
      </c>
      <c r="F113" s="112" t="s">
        <v>1654</v>
      </c>
      <c r="G113" s="112" t="s">
        <v>1654</v>
      </c>
    </row>
    <row r="114" spans="1:7" ht="30" x14ac:dyDescent="0.25">
      <c r="A114" s="130" t="s">
        <v>134</v>
      </c>
      <c r="B114" s="131" t="s">
        <v>133</v>
      </c>
      <c r="C114" s="132"/>
      <c r="D114" s="116"/>
      <c r="E114" s="116"/>
      <c r="F114" s="116"/>
      <c r="G114" s="116"/>
    </row>
    <row r="115" spans="1:7" ht="30" x14ac:dyDescent="0.25">
      <c r="A115" s="114" t="s">
        <v>136</v>
      </c>
      <c r="B115" s="115" t="s">
        <v>135</v>
      </c>
      <c r="C115" s="114" t="s">
        <v>9</v>
      </c>
      <c r="D115" s="133">
        <v>0</v>
      </c>
      <c r="E115" s="133">
        <v>0</v>
      </c>
      <c r="F115" s="133">
        <v>0</v>
      </c>
      <c r="G115" s="133">
        <v>0</v>
      </c>
    </row>
    <row r="116" spans="1:7" x14ac:dyDescent="0.25">
      <c r="A116" s="114"/>
      <c r="B116" s="115" t="s">
        <v>1507</v>
      </c>
      <c r="C116" s="114" t="s">
        <v>9</v>
      </c>
      <c r="D116" s="133">
        <v>0</v>
      </c>
      <c r="E116" s="133">
        <v>0</v>
      </c>
      <c r="F116" s="133">
        <v>0</v>
      </c>
      <c r="G116" s="133">
        <v>0</v>
      </c>
    </row>
    <row r="117" spans="1:7" x14ac:dyDescent="0.25">
      <c r="A117" s="114"/>
      <c r="B117" s="115" t="s">
        <v>1508</v>
      </c>
      <c r="C117" s="114" t="s">
        <v>9</v>
      </c>
      <c r="D117" s="133">
        <v>0</v>
      </c>
      <c r="E117" s="133">
        <v>0</v>
      </c>
      <c r="F117" s="133">
        <v>0</v>
      </c>
      <c r="G117" s="133">
        <v>0</v>
      </c>
    </row>
    <row r="118" spans="1:7" ht="30" x14ac:dyDescent="0.25">
      <c r="A118" s="114" t="s">
        <v>140</v>
      </c>
      <c r="B118" s="115" t="s">
        <v>139</v>
      </c>
      <c r="C118" s="114" t="s">
        <v>9</v>
      </c>
      <c r="D118" s="133">
        <v>5.8823529411764701</v>
      </c>
      <c r="E118" s="133">
        <v>7.1428571428571423</v>
      </c>
      <c r="F118" s="133">
        <v>6.666666666666667</v>
      </c>
      <c r="G118" s="133">
        <v>0</v>
      </c>
    </row>
    <row r="119" spans="1:7" x14ac:dyDescent="0.25">
      <c r="A119" s="114"/>
      <c r="B119" s="115" t="s">
        <v>1507</v>
      </c>
      <c r="C119" s="114" t="s">
        <v>9</v>
      </c>
      <c r="D119" s="133">
        <v>14.285714285714285</v>
      </c>
      <c r="E119" s="133">
        <v>14.285714285714285</v>
      </c>
      <c r="F119" s="133">
        <v>12.5</v>
      </c>
      <c r="G119" s="133">
        <v>0</v>
      </c>
    </row>
    <row r="120" spans="1:7" x14ac:dyDescent="0.25">
      <c r="A120" s="114"/>
      <c r="B120" s="115" t="s">
        <v>1508</v>
      </c>
      <c r="C120" s="114" t="s">
        <v>9</v>
      </c>
      <c r="D120" s="133">
        <v>0</v>
      </c>
      <c r="E120" s="133">
        <v>0</v>
      </c>
      <c r="F120" s="133">
        <v>0</v>
      </c>
      <c r="G120" s="133">
        <v>0</v>
      </c>
    </row>
    <row r="121" spans="1:7" x14ac:dyDescent="0.25">
      <c r="A121" s="173" t="s">
        <v>143</v>
      </c>
      <c r="B121" s="173"/>
      <c r="C121" s="173"/>
      <c r="D121" s="173"/>
      <c r="E121" s="173"/>
      <c r="F121" s="173"/>
      <c r="G121" s="181"/>
    </row>
    <row r="122" spans="1:7" ht="60" x14ac:dyDescent="0.25">
      <c r="A122" s="10" t="s">
        <v>145</v>
      </c>
      <c r="B122" s="34" t="s">
        <v>144</v>
      </c>
      <c r="C122" s="8"/>
      <c r="D122" s="15"/>
      <c r="E122" s="15"/>
      <c r="F122" s="15"/>
      <c r="G122" s="15"/>
    </row>
    <row r="123" spans="1:7" ht="60" x14ac:dyDescent="0.25">
      <c r="A123" s="86" t="s">
        <v>147</v>
      </c>
      <c r="B123" s="87" t="s">
        <v>146</v>
      </c>
      <c r="C123" s="86" t="s">
        <v>9</v>
      </c>
      <c r="D123" s="78">
        <v>102.30232558139537</v>
      </c>
      <c r="E123" s="78">
        <v>100.92081031307552</v>
      </c>
      <c r="F123" s="78">
        <v>103.36715867158672</v>
      </c>
      <c r="G123" s="78">
        <v>102.09</v>
      </c>
    </row>
    <row r="124" spans="1:7" ht="60" x14ac:dyDescent="0.25">
      <c r="A124" s="6" t="s">
        <v>160</v>
      </c>
      <c r="B124" s="35" t="s">
        <v>159</v>
      </c>
      <c r="C124" s="6"/>
      <c r="D124" s="15"/>
      <c r="E124" s="15"/>
      <c r="F124" s="15"/>
      <c r="G124" s="15"/>
    </row>
    <row r="125" spans="1:7" x14ac:dyDescent="0.25">
      <c r="A125" s="6"/>
      <c r="B125" s="35" t="s">
        <v>1505</v>
      </c>
      <c r="C125" s="6" t="s">
        <v>9</v>
      </c>
      <c r="D125" s="78">
        <v>0</v>
      </c>
      <c r="E125" s="78">
        <v>32.446076181734739</v>
      </c>
      <c r="F125" s="78">
        <v>0</v>
      </c>
      <c r="G125" s="78">
        <v>100</v>
      </c>
    </row>
    <row r="126" spans="1:7" x14ac:dyDescent="0.25">
      <c r="A126" s="6"/>
      <c r="B126" s="35" t="s">
        <v>1507</v>
      </c>
      <c r="C126" s="6" t="s">
        <v>9</v>
      </c>
      <c r="D126" s="78">
        <v>0</v>
      </c>
      <c r="E126" s="78">
        <v>60.221465076660984</v>
      </c>
      <c r="F126" s="78">
        <v>0</v>
      </c>
      <c r="G126" s="78">
        <v>100</v>
      </c>
    </row>
    <row r="127" spans="1:7" x14ac:dyDescent="0.25">
      <c r="A127" s="6"/>
      <c r="B127" s="35" t="s">
        <v>1508</v>
      </c>
      <c r="C127" s="6" t="s">
        <v>9</v>
      </c>
      <c r="D127" s="78">
        <v>0</v>
      </c>
      <c r="E127" s="78">
        <v>0</v>
      </c>
      <c r="F127" s="78">
        <v>0</v>
      </c>
      <c r="G127" s="78">
        <v>100</v>
      </c>
    </row>
    <row r="128" spans="1:7" x14ac:dyDescent="0.25">
      <c r="A128" s="6"/>
      <c r="B128" s="35" t="s">
        <v>1506</v>
      </c>
      <c r="C128" s="6" t="s">
        <v>9</v>
      </c>
      <c r="D128" s="78" t="s">
        <v>1654</v>
      </c>
      <c r="E128" s="78" t="s">
        <v>1654</v>
      </c>
      <c r="F128" s="78" t="s">
        <v>1654</v>
      </c>
      <c r="G128" s="78" t="s">
        <v>1654</v>
      </c>
    </row>
    <row r="129" spans="1:7" x14ac:dyDescent="0.25">
      <c r="A129" s="6"/>
      <c r="B129" s="35" t="s">
        <v>1507</v>
      </c>
      <c r="C129" s="6" t="s">
        <v>9</v>
      </c>
      <c r="D129" s="78" t="s">
        <v>1654</v>
      </c>
      <c r="E129" s="78" t="s">
        <v>1654</v>
      </c>
      <c r="F129" s="78" t="s">
        <v>1654</v>
      </c>
      <c r="G129" s="78" t="s">
        <v>1654</v>
      </c>
    </row>
    <row r="130" spans="1:7" x14ac:dyDescent="0.25">
      <c r="A130" s="6"/>
      <c r="B130" s="35" t="s">
        <v>1508</v>
      </c>
      <c r="C130" s="6" t="s">
        <v>9</v>
      </c>
      <c r="D130" s="78" t="s">
        <v>1654</v>
      </c>
      <c r="E130" s="78" t="s">
        <v>1654</v>
      </c>
      <c r="F130" s="78" t="s">
        <v>1654</v>
      </c>
      <c r="G130" s="78" t="s">
        <v>1654</v>
      </c>
    </row>
    <row r="131" spans="1:7" ht="75" x14ac:dyDescent="0.25">
      <c r="A131" s="13" t="s">
        <v>165</v>
      </c>
      <c r="B131" s="77" t="s">
        <v>1501</v>
      </c>
      <c r="C131" s="13" t="s">
        <v>9</v>
      </c>
      <c r="D131" s="128" t="s">
        <v>1654</v>
      </c>
      <c r="E131" s="128" t="s">
        <v>1654</v>
      </c>
      <c r="F131" s="128" t="s">
        <v>1654</v>
      </c>
      <c r="G131" s="128" t="s">
        <v>1654</v>
      </c>
    </row>
    <row r="132" spans="1:7" ht="45" x14ac:dyDescent="0.25">
      <c r="A132" s="10" t="s">
        <v>170</v>
      </c>
      <c r="B132" s="34" t="s">
        <v>169</v>
      </c>
      <c r="C132" s="6"/>
      <c r="D132" s="15"/>
      <c r="E132" s="15"/>
      <c r="F132" s="15"/>
      <c r="G132" s="15"/>
    </row>
    <row r="133" spans="1:7" ht="30" x14ac:dyDescent="0.25">
      <c r="A133" s="6" t="s">
        <v>175</v>
      </c>
      <c r="B133" s="35" t="s">
        <v>171</v>
      </c>
      <c r="C133" s="6"/>
      <c r="D133" s="15"/>
      <c r="E133" s="15"/>
      <c r="F133" s="15"/>
      <c r="G133" s="15"/>
    </row>
    <row r="134" spans="1:7" x14ac:dyDescent="0.25">
      <c r="A134" s="6"/>
      <c r="B134" s="35" t="s">
        <v>1505</v>
      </c>
      <c r="C134" s="6" t="s">
        <v>9</v>
      </c>
      <c r="D134" s="78">
        <v>8.7545955882352935</v>
      </c>
      <c r="E134" s="78">
        <v>10.325837540156035</v>
      </c>
      <c r="F134" s="78">
        <v>8.9377947451156494</v>
      </c>
      <c r="G134" s="78">
        <v>6.19</v>
      </c>
    </row>
    <row r="135" spans="1:7" x14ac:dyDescent="0.25">
      <c r="A135" s="6"/>
      <c r="B135" s="35" t="s">
        <v>1507</v>
      </c>
      <c r="C135" s="6" t="s">
        <v>9</v>
      </c>
      <c r="D135" s="78">
        <v>9.9829351535836182</v>
      </c>
      <c r="E135" s="78">
        <v>14.352640545144805</v>
      </c>
      <c r="F135" s="78">
        <v>10.992177850967476</v>
      </c>
      <c r="G135" s="78">
        <v>8.89</v>
      </c>
    </row>
    <row r="136" spans="1:7" x14ac:dyDescent="0.25">
      <c r="A136" s="6"/>
      <c r="B136" s="35" t="s">
        <v>1508</v>
      </c>
      <c r="C136" s="6" t="s">
        <v>9</v>
      </c>
      <c r="D136" s="78">
        <v>7.3207171314741037</v>
      </c>
      <c r="E136" s="78">
        <v>5.621890547263682</v>
      </c>
      <c r="F136" s="78">
        <v>6.4723320158102764</v>
      </c>
      <c r="G136" s="78">
        <v>2.99</v>
      </c>
    </row>
    <row r="137" spans="1:7" x14ac:dyDescent="0.25">
      <c r="A137" s="6"/>
      <c r="B137" s="35" t="s">
        <v>1506</v>
      </c>
      <c r="C137" s="6" t="s">
        <v>9</v>
      </c>
      <c r="D137" s="78" t="s">
        <v>1654</v>
      </c>
      <c r="E137" s="78" t="s">
        <v>1654</v>
      </c>
      <c r="F137" s="78" t="s">
        <v>1654</v>
      </c>
      <c r="G137" s="78" t="s">
        <v>1654</v>
      </c>
    </row>
    <row r="138" spans="1:7" x14ac:dyDescent="0.25">
      <c r="A138" s="6"/>
      <c r="B138" s="35" t="s">
        <v>1507</v>
      </c>
      <c r="C138" s="6" t="s">
        <v>9</v>
      </c>
      <c r="D138" s="78" t="s">
        <v>1654</v>
      </c>
      <c r="E138" s="78" t="s">
        <v>1654</v>
      </c>
      <c r="F138" s="78" t="s">
        <v>1654</v>
      </c>
      <c r="G138" s="78" t="s">
        <v>1654</v>
      </c>
    </row>
    <row r="139" spans="1:7" x14ac:dyDescent="0.25">
      <c r="A139" s="6"/>
      <c r="B139" s="35" t="s">
        <v>1508</v>
      </c>
      <c r="C139" s="6" t="s">
        <v>9</v>
      </c>
      <c r="D139" s="78" t="s">
        <v>1654</v>
      </c>
      <c r="E139" s="78" t="s">
        <v>1654</v>
      </c>
      <c r="F139" s="78" t="s">
        <v>1654</v>
      </c>
      <c r="G139" s="78" t="s">
        <v>1654</v>
      </c>
    </row>
    <row r="140" spans="1:7" ht="30" x14ac:dyDescent="0.25">
      <c r="A140" s="6" t="s">
        <v>177</v>
      </c>
      <c r="B140" s="35" t="s">
        <v>176</v>
      </c>
      <c r="C140" s="6"/>
      <c r="D140" s="15"/>
      <c r="E140" s="15"/>
      <c r="F140" s="15"/>
      <c r="G140" s="15"/>
    </row>
    <row r="141" spans="1:7" x14ac:dyDescent="0.25">
      <c r="A141" s="6"/>
      <c r="B141" s="35" t="s">
        <v>1499</v>
      </c>
      <c r="C141" s="6" t="s">
        <v>9</v>
      </c>
      <c r="D141" s="78">
        <v>0</v>
      </c>
      <c r="E141" s="78">
        <v>0</v>
      </c>
      <c r="F141" s="78">
        <v>0</v>
      </c>
      <c r="G141" s="78">
        <v>0</v>
      </c>
    </row>
    <row r="142" spans="1:7" x14ac:dyDescent="0.25">
      <c r="A142" s="6"/>
      <c r="B142" s="35" t="s">
        <v>1500</v>
      </c>
      <c r="C142" s="6" t="s">
        <v>9</v>
      </c>
      <c r="D142" s="78" t="s">
        <v>1654</v>
      </c>
      <c r="E142" s="78" t="s">
        <v>1654</v>
      </c>
      <c r="F142" s="78" t="s">
        <v>1654</v>
      </c>
      <c r="G142" s="78" t="s">
        <v>1654</v>
      </c>
    </row>
    <row r="143" spans="1:7" ht="60" x14ac:dyDescent="0.25">
      <c r="A143" s="10" t="s">
        <v>186</v>
      </c>
      <c r="B143" s="34" t="s">
        <v>180</v>
      </c>
      <c r="C143" s="8"/>
      <c r="D143" s="15"/>
      <c r="E143" s="15"/>
      <c r="F143" s="15"/>
      <c r="G143" s="15"/>
    </row>
    <row r="144" spans="1:7" ht="30" x14ac:dyDescent="0.25">
      <c r="A144" s="6" t="s">
        <v>187</v>
      </c>
      <c r="B144" s="35" t="s">
        <v>181</v>
      </c>
      <c r="C144" s="6"/>
      <c r="D144" s="15"/>
      <c r="E144" s="15"/>
      <c r="F144" s="15"/>
      <c r="G144" s="15"/>
    </row>
    <row r="145" spans="1:7" x14ac:dyDescent="0.25">
      <c r="A145" s="6"/>
      <c r="B145" s="35" t="s">
        <v>1505</v>
      </c>
      <c r="C145" s="6" t="s">
        <v>1124</v>
      </c>
      <c r="D145" s="78">
        <v>7.7437722419928825</v>
      </c>
      <c r="E145" s="78">
        <v>7.9525547445255471</v>
      </c>
      <c r="F145" s="78">
        <v>7.8260105448154658</v>
      </c>
      <c r="G145" s="78">
        <v>8.07</v>
      </c>
    </row>
    <row r="146" spans="1:7" x14ac:dyDescent="0.25">
      <c r="A146" s="6"/>
      <c r="B146" s="35" t="s">
        <v>1507</v>
      </c>
      <c r="C146" s="6" t="s">
        <v>1124</v>
      </c>
      <c r="D146" s="78">
        <v>11.004694835680752</v>
      </c>
      <c r="E146" s="78">
        <v>11.623762376237623</v>
      </c>
      <c r="F146" s="78">
        <v>11.297674418604652</v>
      </c>
      <c r="G146" s="78">
        <v>11.52</v>
      </c>
    </row>
    <row r="147" spans="1:7" x14ac:dyDescent="0.25">
      <c r="A147" s="6"/>
      <c r="B147" s="35" t="s">
        <v>1508</v>
      </c>
      <c r="C147" s="6" t="s">
        <v>1124</v>
      </c>
      <c r="D147" s="78">
        <v>5.7535816618911175</v>
      </c>
      <c r="E147" s="78">
        <v>5.8092485549132951</v>
      </c>
      <c r="F147" s="78">
        <v>5.7175141242937855</v>
      </c>
      <c r="G147" s="78">
        <v>5.96</v>
      </c>
    </row>
    <row r="148" spans="1:7" x14ac:dyDescent="0.25">
      <c r="A148" s="6"/>
      <c r="B148" s="35" t="s">
        <v>1506</v>
      </c>
      <c r="C148" s="6" t="s">
        <v>1124</v>
      </c>
      <c r="D148" s="78" t="s">
        <v>1654</v>
      </c>
      <c r="E148" s="78" t="s">
        <v>1654</v>
      </c>
      <c r="F148" s="78" t="s">
        <v>1654</v>
      </c>
      <c r="G148" s="78" t="s">
        <v>1654</v>
      </c>
    </row>
    <row r="149" spans="1:7" x14ac:dyDescent="0.25">
      <c r="A149" s="6"/>
      <c r="B149" s="35" t="s">
        <v>1507</v>
      </c>
      <c r="C149" s="6" t="s">
        <v>1124</v>
      </c>
      <c r="D149" s="78" t="s">
        <v>1654</v>
      </c>
      <c r="E149" s="78" t="s">
        <v>1654</v>
      </c>
      <c r="F149" s="78" t="s">
        <v>1654</v>
      </c>
      <c r="G149" s="78" t="s">
        <v>1654</v>
      </c>
    </row>
    <row r="150" spans="1:7" x14ac:dyDescent="0.25">
      <c r="A150" s="6"/>
      <c r="B150" s="35" t="s">
        <v>1508</v>
      </c>
      <c r="C150" s="6" t="s">
        <v>1124</v>
      </c>
      <c r="D150" s="78" t="s">
        <v>1654</v>
      </c>
      <c r="E150" s="78" t="s">
        <v>1654</v>
      </c>
      <c r="F150" s="78" t="s">
        <v>1654</v>
      </c>
      <c r="G150" s="78" t="s">
        <v>1654</v>
      </c>
    </row>
    <row r="151" spans="1:7" ht="30" x14ac:dyDescent="0.25">
      <c r="A151" s="6" t="s">
        <v>189</v>
      </c>
      <c r="B151" s="35" t="s">
        <v>188</v>
      </c>
      <c r="C151" s="6"/>
      <c r="D151" s="15"/>
      <c r="E151" s="15"/>
      <c r="F151" s="15"/>
      <c r="G151" s="15"/>
    </row>
    <row r="152" spans="1:7" x14ac:dyDescent="0.25">
      <c r="A152" s="6"/>
      <c r="B152" s="35" t="s">
        <v>1505</v>
      </c>
      <c r="C152" s="6" t="s">
        <v>9</v>
      </c>
      <c r="D152" s="78">
        <v>19.117647058823529</v>
      </c>
      <c r="E152" s="78">
        <v>22.105263157894736</v>
      </c>
      <c r="F152" s="78">
        <v>19.096509240246405</v>
      </c>
      <c r="G152" s="78">
        <v>20.69</v>
      </c>
    </row>
    <row r="153" spans="1:7" x14ac:dyDescent="0.25">
      <c r="A153" s="6"/>
      <c r="B153" s="35" t="s">
        <v>1507</v>
      </c>
      <c r="C153" s="6" t="s">
        <v>9</v>
      </c>
      <c r="D153" s="78">
        <v>15.343915343915343</v>
      </c>
      <c r="E153" s="78">
        <v>21.195652173913043</v>
      </c>
      <c r="F153" s="78">
        <v>18.134715025906736</v>
      </c>
      <c r="G153" s="78">
        <v>20.97</v>
      </c>
    </row>
    <row r="154" spans="1:7" x14ac:dyDescent="0.25">
      <c r="A154" s="6"/>
      <c r="B154" s="35" t="s">
        <v>1508</v>
      </c>
      <c r="C154" s="6" t="s">
        <v>9</v>
      </c>
      <c r="D154" s="78">
        <v>21.602787456445995</v>
      </c>
      <c r="E154" s="78">
        <v>22.680412371134022</v>
      </c>
      <c r="F154" s="78">
        <v>19.727891156462583</v>
      </c>
      <c r="G154" s="78">
        <v>20.5</v>
      </c>
    </row>
    <row r="155" spans="1:7" x14ac:dyDescent="0.25">
      <c r="A155" s="6"/>
      <c r="B155" s="35" t="s">
        <v>1506</v>
      </c>
      <c r="C155" s="6" t="s">
        <v>9</v>
      </c>
      <c r="D155" s="78" t="s">
        <v>1654</v>
      </c>
      <c r="E155" s="78" t="s">
        <v>1654</v>
      </c>
      <c r="F155" s="78" t="s">
        <v>1654</v>
      </c>
      <c r="G155" s="78" t="s">
        <v>1654</v>
      </c>
    </row>
    <row r="156" spans="1:7" x14ac:dyDescent="0.25">
      <c r="A156" s="6"/>
      <c r="B156" s="35" t="s">
        <v>1507</v>
      </c>
      <c r="C156" s="6" t="s">
        <v>9</v>
      </c>
      <c r="D156" s="78" t="s">
        <v>1654</v>
      </c>
      <c r="E156" s="78" t="s">
        <v>1654</v>
      </c>
      <c r="F156" s="78" t="s">
        <v>1654</v>
      </c>
      <c r="G156" s="78" t="s">
        <v>1654</v>
      </c>
    </row>
    <row r="157" spans="1:7" x14ac:dyDescent="0.25">
      <c r="A157" s="6"/>
      <c r="B157" s="35" t="s">
        <v>1508</v>
      </c>
      <c r="C157" s="6" t="s">
        <v>9</v>
      </c>
      <c r="D157" s="78" t="s">
        <v>1654</v>
      </c>
      <c r="E157" s="78" t="s">
        <v>1654</v>
      </c>
      <c r="F157" s="78" t="s">
        <v>1654</v>
      </c>
      <c r="G157" s="78" t="s">
        <v>1654</v>
      </c>
    </row>
    <row r="158" spans="1:7" ht="45" x14ac:dyDescent="0.25">
      <c r="A158" s="86" t="s">
        <v>196</v>
      </c>
      <c r="B158" s="87" t="s">
        <v>1318</v>
      </c>
      <c r="C158" s="86"/>
      <c r="D158" s="91"/>
      <c r="E158" s="91"/>
      <c r="F158" s="91"/>
      <c r="G158" s="91"/>
    </row>
    <row r="159" spans="1:7" x14ac:dyDescent="0.25">
      <c r="A159" s="92"/>
      <c r="B159" s="87" t="s">
        <v>1319</v>
      </c>
      <c r="C159" s="86" t="s">
        <v>9</v>
      </c>
      <c r="D159" s="78" t="s">
        <v>1654</v>
      </c>
      <c r="E159" s="78">
        <v>210012.04417846489</v>
      </c>
      <c r="F159" s="78">
        <v>190082.71</v>
      </c>
      <c r="G159" s="78">
        <v>176452.24</v>
      </c>
    </row>
    <row r="160" spans="1:7" x14ac:dyDescent="0.25">
      <c r="A160" s="92"/>
      <c r="B160" s="87" t="s">
        <v>205</v>
      </c>
      <c r="C160" s="86" t="s">
        <v>9</v>
      </c>
      <c r="D160" s="78" t="s">
        <v>1654</v>
      </c>
      <c r="E160" s="78">
        <v>221047.16951745146</v>
      </c>
      <c r="F160" s="78">
        <v>200312.91</v>
      </c>
      <c r="G160" s="78">
        <v>179114.47</v>
      </c>
    </row>
    <row r="161" spans="1:7" ht="60" x14ac:dyDescent="0.25">
      <c r="A161" s="10" t="s">
        <v>208</v>
      </c>
      <c r="B161" s="34" t="s">
        <v>207</v>
      </c>
      <c r="C161" s="6"/>
      <c r="D161" s="15"/>
      <c r="E161" s="15"/>
      <c r="F161" s="15"/>
      <c r="G161" s="15"/>
    </row>
    <row r="162" spans="1:7" ht="30" x14ac:dyDescent="0.25">
      <c r="A162" s="6" t="s">
        <v>210</v>
      </c>
      <c r="B162" s="35" t="s">
        <v>209</v>
      </c>
      <c r="C162" s="6"/>
      <c r="D162" s="15"/>
      <c r="E162" s="15"/>
      <c r="F162" s="15"/>
      <c r="G162" s="15"/>
    </row>
    <row r="163" spans="1:7" ht="30" x14ac:dyDescent="0.25">
      <c r="A163" s="6"/>
      <c r="B163" s="35" t="s">
        <v>1505</v>
      </c>
      <c r="C163" s="6" t="s">
        <v>1314</v>
      </c>
      <c r="D163" s="78">
        <v>17.71075873143316</v>
      </c>
      <c r="E163" s="78">
        <v>18.044739869615238</v>
      </c>
      <c r="F163" s="78">
        <v>19.833904236181276</v>
      </c>
      <c r="G163" s="78">
        <v>20.27</v>
      </c>
    </row>
    <row r="164" spans="1:7" ht="30" x14ac:dyDescent="0.25">
      <c r="A164" s="6"/>
      <c r="B164" s="35" t="s">
        <v>1506</v>
      </c>
      <c r="C164" s="6" t="s">
        <v>1314</v>
      </c>
      <c r="D164" s="78" t="s">
        <v>1654</v>
      </c>
      <c r="E164" s="78" t="s">
        <v>1654</v>
      </c>
      <c r="F164" s="78" t="s">
        <v>1654</v>
      </c>
      <c r="G164" s="78" t="s">
        <v>1654</v>
      </c>
    </row>
    <row r="165" spans="1:7" ht="30" x14ac:dyDescent="0.25">
      <c r="A165" s="6" t="s">
        <v>232</v>
      </c>
      <c r="B165" s="35" t="s">
        <v>221</v>
      </c>
      <c r="C165" s="6"/>
      <c r="D165" s="15"/>
      <c r="E165" s="15"/>
      <c r="F165" s="15"/>
      <c r="G165" s="15"/>
    </row>
    <row r="166" spans="1:7" x14ac:dyDescent="0.25">
      <c r="A166" s="6"/>
      <c r="B166" s="35" t="s">
        <v>1502</v>
      </c>
      <c r="C166" s="6"/>
      <c r="D166" s="78"/>
      <c r="E166" s="78"/>
      <c r="F166" s="78"/>
      <c r="G166" s="78"/>
    </row>
    <row r="167" spans="1:7" x14ac:dyDescent="0.25">
      <c r="A167" s="6"/>
      <c r="B167" s="35" t="s">
        <v>1505</v>
      </c>
      <c r="C167" s="6" t="s">
        <v>9</v>
      </c>
      <c r="D167" s="78">
        <v>86.956521739130437</v>
      </c>
      <c r="E167" s="78">
        <v>86.36363636363636</v>
      </c>
      <c r="F167" s="78">
        <v>85.714285714285708</v>
      </c>
      <c r="G167" s="78">
        <v>90.48</v>
      </c>
    </row>
    <row r="168" spans="1:7" x14ac:dyDescent="0.25">
      <c r="A168" s="6"/>
      <c r="B168" s="35" t="s">
        <v>1506</v>
      </c>
      <c r="C168" s="6" t="s">
        <v>9</v>
      </c>
      <c r="D168" s="78" t="s">
        <v>1654</v>
      </c>
      <c r="E168" s="78" t="s">
        <v>1654</v>
      </c>
      <c r="F168" s="78" t="s">
        <v>1654</v>
      </c>
      <c r="G168" s="78" t="s">
        <v>1654</v>
      </c>
    </row>
    <row r="169" spans="1:7" x14ac:dyDescent="0.25">
      <c r="A169" s="6"/>
      <c r="B169" s="35" t="s">
        <v>1503</v>
      </c>
      <c r="C169" s="6"/>
      <c r="D169" s="78"/>
      <c r="E169" s="78"/>
      <c r="F169" s="78"/>
      <c r="G169" s="78"/>
    </row>
    <row r="170" spans="1:7" x14ac:dyDescent="0.25">
      <c r="A170" s="6"/>
      <c r="B170" s="35" t="s">
        <v>1505</v>
      </c>
      <c r="C170" s="6" t="s">
        <v>9</v>
      </c>
      <c r="D170" s="78">
        <v>95.652173913043484</v>
      </c>
      <c r="E170" s="78">
        <v>95.454545454545453</v>
      </c>
      <c r="F170" s="78">
        <v>95.238095238095227</v>
      </c>
      <c r="G170" s="78">
        <v>90.48</v>
      </c>
    </row>
    <row r="171" spans="1:7" x14ac:dyDescent="0.25">
      <c r="A171" s="6"/>
      <c r="B171" s="35" t="s">
        <v>1506</v>
      </c>
      <c r="C171" s="6" t="s">
        <v>9</v>
      </c>
      <c r="D171" s="78" t="s">
        <v>1654</v>
      </c>
      <c r="E171" s="78" t="s">
        <v>1654</v>
      </c>
      <c r="F171" s="78" t="s">
        <v>1654</v>
      </c>
      <c r="G171" s="78" t="s">
        <v>1654</v>
      </c>
    </row>
    <row r="172" spans="1:7" x14ac:dyDescent="0.25">
      <c r="A172" s="6"/>
      <c r="B172" s="35" t="s">
        <v>1504</v>
      </c>
      <c r="C172" s="6"/>
      <c r="D172" s="15"/>
      <c r="E172" s="15"/>
      <c r="F172" s="15"/>
      <c r="G172" s="15"/>
    </row>
    <row r="173" spans="1:7" x14ac:dyDescent="0.25">
      <c r="A173" s="6"/>
      <c r="B173" s="35" t="s">
        <v>1505</v>
      </c>
      <c r="C173" s="6" t="s">
        <v>9</v>
      </c>
      <c r="D173" s="78">
        <v>91.304347826086953</v>
      </c>
      <c r="E173" s="78">
        <v>90.909090909090907</v>
      </c>
      <c r="F173" s="78">
        <v>90.476190476190482</v>
      </c>
      <c r="G173" s="78">
        <v>90.48</v>
      </c>
    </row>
    <row r="174" spans="1:7" x14ac:dyDescent="0.25">
      <c r="A174" s="6"/>
      <c r="B174" s="35" t="s">
        <v>1506</v>
      </c>
      <c r="C174" s="6" t="s">
        <v>9</v>
      </c>
      <c r="D174" s="78" t="s">
        <v>1654</v>
      </c>
      <c r="E174" s="78" t="s">
        <v>1654</v>
      </c>
      <c r="F174" s="78" t="s">
        <v>1654</v>
      </c>
      <c r="G174" s="78" t="s">
        <v>1654</v>
      </c>
    </row>
    <row r="175" spans="1:7" ht="30" x14ac:dyDescent="0.25">
      <c r="A175" s="6" t="s">
        <v>233</v>
      </c>
      <c r="B175" s="35" t="s">
        <v>241</v>
      </c>
      <c r="C175" s="6"/>
      <c r="D175" s="15"/>
      <c r="E175" s="15"/>
      <c r="F175" s="15"/>
      <c r="G175" s="15"/>
    </row>
    <row r="176" spans="1:7" x14ac:dyDescent="0.25">
      <c r="A176" s="24"/>
      <c r="B176" s="35" t="s">
        <v>1509</v>
      </c>
      <c r="C176" s="6"/>
      <c r="D176" s="15"/>
      <c r="E176" s="15"/>
      <c r="F176" s="15"/>
      <c r="G176" s="15"/>
    </row>
    <row r="177" spans="1:7" x14ac:dyDescent="0.25">
      <c r="A177" s="24"/>
      <c r="B177" s="35" t="s">
        <v>1505</v>
      </c>
      <c r="C177" s="6" t="s">
        <v>1315</v>
      </c>
      <c r="D177" s="78">
        <v>18.458740622868834</v>
      </c>
      <c r="E177" s="78">
        <v>21.122262773722628</v>
      </c>
      <c r="F177" s="78">
        <v>22.846943328871038</v>
      </c>
      <c r="G177" s="78">
        <v>27.07</v>
      </c>
    </row>
    <row r="178" spans="1:7" x14ac:dyDescent="0.25">
      <c r="A178" s="24"/>
      <c r="B178" s="35" t="s">
        <v>1506</v>
      </c>
      <c r="C178" s="6" t="s">
        <v>1315</v>
      </c>
      <c r="D178" s="78" t="s">
        <v>1654</v>
      </c>
      <c r="E178" s="78" t="s">
        <v>1654</v>
      </c>
      <c r="F178" s="78" t="s">
        <v>1654</v>
      </c>
      <c r="G178" s="78" t="s">
        <v>1654</v>
      </c>
    </row>
    <row r="179" spans="1:7" x14ac:dyDescent="0.25">
      <c r="A179" s="24"/>
      <c r="B179" s="35" t="s">
        <v>1510</v>
      </c>
      <c r="C179" s="6"/>
      <c r="D179" s="15"/>
      <c r="E179" s="15"/>
      <c r="F179" s="15"/>
      <c r="G179" s="15"/>
    </row>
    <row r="180" spans="1:7" x14ac:dyDescent="0.25">
      <c r="A180" s="24"/>
      <c r="B180" s="35" t="s">
        <v>1505</v>
      </c>
      <c r="C180" s="6" t="s">
        <v>1315</v>
      </c>
      <c r="D180" s="78">
        <v>12.752898385996817</v>
      </c>
      <c r="E180" s="78">
        <v>14.416058394160583</v>
      </c>
      <c r="F180" s="78">
        <v>13.989290495314592</v>
      </c>
      <c r="G180" s="78">
        <v>17.399999999999999</v>
      </c>
    </row>
    <row r="181" spans="1:7" x14ac:dyDescent="0.25">
      <c r="A181" s="24"/>
      <c r="B181" s="35" t="s">
        <v>1506</v>
      </c>
      <c r="C181" s="6" t="s">
        <v>1315</v>
      </c>
      <c r="D181" s="78" t="s">
        <v>1654</v>
      </c>
      <c r="E181" s="78" t="s">
        <v>1654</v>
      </c>
      <c r="F181" s="78" t="s">
        <v>1654</v>
      </c>
      <c r="G181" s="78" t="s">
        <v>1654</v>
      </c>
    </row>
    <row r="182" spans="1:7" ht="45" x14ac:dyDescent="0.25">
      <c r="A182" s="6" t="s">
        <v>244</v>
      </c>
      <c r="B182" s="35" t="s">
        <v>243</v>
      </c>
      <c r="C182" s="6"/>
      <c r="D182" s="15"/>
      <c r="E182" s="15"/>
      <c r="F182" s="15"/>
      <c r="G182" s="15"/>
    </row>
    <row r="183" spans="1:7" x14ac:dyDescent="0.25">
      <c r="A183" s="6"/>
      <c r="B183" s="35" t="s">
        <v>1505</v>
      </c>
      <c r="C183" s="6" t="s">
        <v>9</v>
      </c>
      <c r="D183" s="78">
        <v>21.739130434782609</v>
      </c>
      <c r="E183" s="78">
        <v>27.27272727272727</v>
      </c>
      <c r="F183" s="78">
        <v>47.619047619047613</v>
      </c>
      <c r="G183" s="78">
        <v>71.430000000000007</v>
      </c>
    </row>
    <row r="184" spans="1:7" x14ac:dyDescent="0.25">
      <c r="A184" s="6"/>
      <c r="B184" s="35" t="s">
        <v>1506</v>
      </c>
      <c r="C184" s="6" t="s">
        <v>9</v>
      </c>
      <c r="D184" s="78" t="s">
        <v>1654</v>
      </c>
      <c r="E184" s="78" t="s">
        <v>1654</v>
      </c>
      <c r="F184" s="78" t="s">
        <v>1654</v>
      </c>
      <c r="G184" s="78" t="s">
        <v>1654</v>
      </c>
    </row>
    <row r="185" spans="1:7" ht="45" x14ac:dyDescent="0.25">
      <c r="A185" s="10" t="s">
        <v>254</v>
      </c>
      <c r="B185" s="34" t="s">
        <v>249</v>
      </c>
      <c r="C185" s="8"/>
      <c r="D185" s="15"/>
      <c r="E185" s="15"/>
      <c r="F185" s="15"/>
      <c r="G185" s="15"/>
    </row>
    <row r="186" spans="1:7" ht="75" x14ac:dyDescent="0.25">
      <c r="A186" s="6" t="s">
        <v>253</v>
      </c>
      <c r="B186" s="35" t="s">
        <v>250</v>
      </c>
      <c r="C186" s="6"/>
      <c r="D186" s="15"/>
      <c r="E186" s="15"/>
      <c r="F186" s="15"/>
      <c r="G186" s="15"/>
    </row>
    <row r="187" spans="1:7" x14ac:dyDescent="0.25">
      <c r="A187" s="6"/>
      <c r="B187" s="35" t="s">
        <v>1505</v>
      </c>
      <c r="C187" s="6" t="s">
        <v>9</v>
      </c>
      <c r="D187" s="78">
        <v>100</v>
      </c>
      <c r="E187" s="78">
        <v>100</v>
      </c>
      <c r="F187" s="78">
        <v>72.41379310344827</v>
      </c>
      <c r="G187" s="78">
        <v>88.89</v>
      </c>
    </row>
    <row r="188" spans="1:7" x14ac:dyDescent="0.25">
      <c r="A188" s="6"/>
      <c r="B188" s="35" t="s">
        <v>1507</v>
      </c>
      <c r="C188" s="6" t="s">
        <v>9</v>
      </c>
      <c r="D188" s="78">
        <v>100</v>
      </c>
      <c r="E188" s="78">
        <v>100</v>
      </c>
      <c r="F188" s="78">
        <v>100</v>
      </c>
      <c r="G188" s="78">
        <v>100</v>
      </c>
    </row>
    <row r="189" spans="1:7" x14ac:dyDescent="0.25">
      <c r="A189" s="6"/>
      <c r="B189" s="35" t="s">
        <v>1508</v>
      </c>
      <c r="C189" s="6" t="s">
        <v>9</v>
      </c>
      <c r="D189" s="78">
        <v>100</v>
      </c>
      <c r="E189" s="78" t="s">
        <v>1654</v>
      </c>
      <c r="F189" s="78">
        <v>42.857142857142854</v>
      </c>
      <c r="G189" s="78">
        <v>71.430000000000007</v>
      </c>
    </row>
    <row r="190" spans="1:7" x14ac:dyDescent="0.25">
      <c r="A190" s="6"/>
      <c r="B190" s="35" t="s">
        <v>1506</v>
      </c>
      <c r="C190" s="6" t="s">
        <v>9</v>
      </c>
      <c r="D190" s="78" t="s">
        <v>1654</v>
      </c>
      <c r="E190" s="78" t="s">
        <v>1654</v>
      </c>
      <c r="F190" s="78" t="s">
        <v>1654</v>
      </c>
      <c r="G190" s="78" t="s">
        <v>1654</v>
      </c>
    </row>
    <row r="191" spans="1:7" x14ac:dyDescent="0.25">
      <c r="A191" s="6"/>
      <c r="B191" s="35" t="s">
        <v>1507</v>
      </c>
      <c r="C191" s="6" t="s">
        <v>9</v>
      </c>
      <c r="D191" s="78" t="s">
        <v>1654</v>
      </c>
      <c r="E191" s="78" t="s">
        <v>1654</v>
      </c>
      <c r="F191" s="78" t="s">
        <v>1654</v>
      </c>
      <c r="G191" s="78" t="s">
        <v>1654</v>
      </c>
    </row>
    <row r="192" spans="1:7" x14ac:dyDescent="0.25">
      <c r="A192" s="6"/>
      <c r="B192" s="35" t="s">
        <v>1508</v>
      </c>
      <c r="C192" s="6" t="s">
        <v>9</v>
      </c>
      <c r="D192" s="78" t="s">
        <v>1654</v>
      </c>
      <c r="E192" s="78" t="s">
        <v>1654</v>
      </c>
      <c r="F192" s="78" t="s">
        <v>1654</v>
      </c>
      <c r="G192" s="78" t="s">
        <v>1654</v>
      </c>
    </row>
    <row r="193" spans="1:7" ht="60" x14ac:dyDescent="0.25">
      <c r="A193" s="6" t="s">
        <v>256</v>
      </c>
      <c r="B193" s="35" t="s">
        <v>255</v>
      </c>
      <c r="C193" s="6"/>
      <c r="D193" s="15"/>
      <c r="E193" s="15"/>
      <c r="F193" s="15"/>
      <c r="G193" s="15"/>
    </row>
    <row r="194" spans="1:7" x14ac:dyDescent="0.25">
      <c r="A194" s="6"/>
      <c r="B194" s="35" t="s">
        <v>1505</v>
      </c>
      <c r="C194" s="6" t="s">
        <v>9</v>
      </c>
      <c r="D194" s="78">
        <v>100</v>
      </c>
      <c r="E194" s="78">
        <v>100</v>
      </c>
      <c r="F194" s="78">
        <v>100</v>
      </c>
      <c r="G194" s="78">
        <v>100</v>
      </c>
    </row>
    <row r="195" spans="1:7" x14ac:dyDescent="0.25">
      <c r="A195" s="6"/>
      <c r="B195" s="35" t="s">
        <v>1507</v>
      </c>
      <c r="C195" s="6" t="s">
        <v>9</v>
      </c>
      <c r="D195" s="78">
        <v>100</v>
      </c>
      <c r="E195" s="78">
        <v>100</v>
      </c>
      <c r="F195" s="78">
        <v>100</v>
      </c>
      <c r="G195" s="78">
        <v>100</v>
      </c>
    </row>
    <row r="196" spans="1:7" x14ac:dyDescent="0.25">
      <c r="A196" s="6"/>
      <c r="B196" s="35" t="s">
        <v>1508</v>
      </c>
      <c r="C196" s="6" t="s">
        <v>9</v>
      </c>
      <c r="D196" s="78">
        <v>100</v>
      </c>
      <c r="E196" s="78">
        <v>100</v>
      </c>
      <c r="F196" s="78">
        <v>100</v>
      </c>
      <c r="G196" s="78">
        <v>100</v>
      </c>
    </row>
    <row r="197" spans="1:7" x14ac:dyDescent="0.25">
      <c r="A197" s="6"/>
      <c r="B197" s="35" t="s">
        <v>1506</v>
      </c>
      <c r="C197" s="6" t="s">
        <v>9</v>
      </c>
      <c r="D197" s="78" t="s">
        <v>1654</v>
      </c>
      <c r="E197" s="78" t="s">
        <v>1654</v>
      </c>
      <c r="F197" s="78" t="s">
        <v>1654</v>
      </c>
      <c r="G197" s="78" t="s">
        <v>1654</v>
      </c>
    </row>
    <row r="198" spans="1:7" x14ac:dyDescent="0.25">
      <c r="A198" s="6"/>
      <c r="B198" s="35" t="s">
        <v>1507</v>
      </c>
      <c r="C198" s="6" t="s">
        <v>9</v>
      </c>
      <c r="D198" s="78" t="s">
        <v>1654</v>
      </c>
      <c r="E198" s="78" t="s">
        <v>1654</v>
      </c>
      <c r="F198" s="78" t="s">
        <v>1654</v>
      </c>
      <c r="G198" s="78" t="s">
        <v>1654</v>
      </c>
    </row>
    <row r="199" spans="1:7" x14ac:dyDescent="0.25">
      <c r="A199" s="6"/>
      <c r="B199" s="35" t="s">
        <v>1508</v>
      </c>
      <c r="C199" s="6" t="s">
        <v>9</v>
      </c>
      <c r="D199" s="78" t="s">
        <v>1654</v>
      </c>
      <c r="E199" s="78" t="s">
        <v>1654</v>
      </c>
      <c r="F199" s="78" t="s">
        <v>1654</v>
      </c>
      <c r="G199" s="78" t="s">
        <v>1654</v>
      </c>
    </row>
    <row r="200" spans="1:7" ht="75" x14ac:dyDescent="0.25">
      <c r="A200" s="13" t="s">
        <v>1631</v>
      </c>
      <c r="B200" s="77" t="s">
        <v>1632</v>
      </c>
      <c r="C200" s="13"/>
      <c r="D200" s="128"/>
      <c r="E200" s="128"/>
      <c r="F200" s="128"/>
      <c r="G200" s="128"/>
    </row>
    <row r="201" spans="1:7" x14ac:dyDescent="0.25">
      <c r="A201" s="13"/>
      <c r="B201" s="77" t="s">
        <v>1613</v>
      </c>
      <c r="C201" s="13" t="s">
        <v>9</v>
      </c>
      <c r="D201" s="128"/>
      <c r="E201" s="128"/>
      <c r="F201" s="128"/>
      <c r="G201" s="128"/>
    </row>
    <row r="202" spans="1:7" x14ac:dyDescent="0.25">
      <c r="A202" s="13"/>
      <c r="B202" s="77" t="s">
        <v>1614</v>
      </c>
      <c r="C202" s="13" t="s">
        <v>9</v>
      </c>
      <c r="D202" s="128"/>
      <c r="E202" s="128"/>
      <c r="F202" s="128"/>
      <c r="G202" s="128"/>
    </row>
    <row r="203" spans="1:7" x14ac:dyDescent="0.25">
      <c r="A203" s="13"/>
      <c r="B203" s="77" t="s">
        <v>1615</v>
      </c>
      <c r="C203" s="13" t="s">
        <v>9</v>
      </c>
      <c r="D203" s="128"/>
      <c r="E203" s="128"/>
      <c r="F203" s="128"/>
      <c r="G203" s="128"/>
    </row>
    <row r="204" spans="1:7" x14ac:dyDescent="0.25">
      <c r="A204" s="13"/>
      <c r="B204" s="77" t="s">
        <v>1616</v>
      </c>
      <c r="C204" s="13" t="s">
        <v>9</v>
      </c>
      <c r="D204" s="128"/>
      <c r="E204" s="128"/>
      <c r="F204" s="128"/>
      <c r="G204" s="128"/>
    </row>
    <row r="205" spans="1:7" x14ac:dyDescent="0.25">
      <c r="A205" s="13"/>
      <c r="B205" s="77" t="s">
        <v>1617</v>
      </c>
      <c r="C205" s="13" t="s">
        <v>9</v>
      </c>
      <c r="D205" s="128"/>
      <c r="E205" s="128"/>
      <c r="F205" s="128"/>
      <c r="G205" s="128"/>
    </row>
    <row r="206" spans="1:7" x14ac:dyDescent="0.25">
      <c r="A206" s="13"/>
      <c r="B206" s="77" t="s">
        <v>1618</v>
      </c>
      <c r="C206" s="13" t="s">
        <v>9</v>
      </c>
      <c r="D206" s="128"/>
      <c r="E206" s="128"/>
      <c r="F206" s="128"/>
      <c r="G206" s="128"/>
    </row>
    <row r="207" spans="1:7" x14ac:dyDescent="0.25">
      <c r="A207" s="13"/>
      <c r="B207" s="77" t="s">
        <v>1619</v>
      </c>
      <c r="C207" s="13" t="s">
        <v>9</v>
      </c>
      <c r="D207" s="128"/>
      <c r="E207" s="128"/>
      <c r="F207" s="128"/>
      <c r="G207" s="128"/>
    </row>
    <row r="208" spans="1:7" x14ac:dyDescent="0.25">
      <c r="A208" s="13"/>
      <c r="B208" s="77" t="s">
        <v>1620</v>
      </c>
      <c r="C208" s="13" t="s">
        <v>9</v>
      </c>
      <c r="D208" s="128"/>
      <c r="E208" s="128"/>
      <c r="F208" s="128"/>
      <c r="G208" s="128"/>
    </row>
    <row r="209" spans="1:7" x14ac:dyDescent="0.25">
      <c r="A209" s="13"/>
      <c r="B209" s="77" t="s">
        <v>1621</v>
      </c>
      <c r="C209" s="13" t="s">
        <v>9</v>
      </c>
      <c r="D209" s="128"/>
      <c r="E209" s="128"/>
      <c r="F209" s="128"/>
      <c r="G209" s="128"/>
    </row>
    <row r="210" spans="1:7" ht="60" x14ac:dyDescent="0.25">
      <c r="A210" s="13" t="s">
        <v>1633</v>
      </c>
      <c r="B210" s="77" t="s">
        <v>1634</v>
      </c>
      <c r="C210" s="13"/>
      <c r="D210" s="128"/>
      <c r="E210" s="128"/>
      <c r="F210" s="128"/>
      <c r="G210" s="128"/>
    </row>
    <row r="211" spans="1:7" x14ac:dyDescent="0.25">
      <c r="A211" s="13"/>
      <c r="B211" s="77" t="s">
        <v>1613</v>
      </c>
      <c r="C211" s="13" t="s">
        <v>9</v>
      </c>
      <c r="D211" s="128"/>
      <c r="E211" s="128"/>
      <c r="F211" s="128"/>
      <c r="G211" s="128"/>
    </row>
    <row r="212" spans="1:7" x14ac:dyDescent="0.25">
      <c r="A212" s="13"/>
      <c r="B212" s="77" t="s">
        <v>1614</v>
      </c>
      <c r="C212" s="13" t="s">
        <v>9</v>
      </c>
      <c r="D212" s="128"/>
      <c r="E212" s="128"/>
      <c r="F212" s="128"/>
      <c r="G212" s="128"/>
    </row>
    <row r="213" spans="1:7" x14ac:dyDescent="0.25">
      <c r="A213" s="13"/>
      <c r="B213" s="77" t="s">
        <v>1615</v>
      </c>
      <c r="C213" s="13" t="s">
        <v>9</v>
      </c>
      <c r="D213" s="128"/>
      <c r="E213" s="128"/>
      <c r="F213" s="128"/>
      <c r="G213" s="128"/>
    </row>
    <row r="214" spans="1:7" x14ac:dyDescent="0.25">
      <c r="A214" s="13"/>
      <c r="B214" s="77" t="s">
        <v>1616</v>
      </c>
      <c r="C214" s="13" t="s">
        <v>9</v>
      </c>
      <c r="D214" s="128"/>
      <c r="E214" s="128"/>
      <c r="F214" s="128"/>
      <c r="G214" s="128"/>
    </row>
    <row r="215" spans="1:7" x14ac:dyDescent="0.25">
      <c r="A215" s="13"/>
      <c r="B215" s="77" t="s">
        <v>1617</v>
      </c>
      <c r="C215" s="13" t="s">
        <v>9</v>
      </c>
      <c r="D215" s="128"/>
      <c r="E215" s="128"/>
      <c r="F215" s="128"/>
      <c r="G215" s="128"/>
    </row>
    <row r="216" spans="1:7" x14ac:dyDescent="0.25">
      <c r="A216" s="13"/>
      <c r="B216" s="77" t="s">
        <v>1618</v>
      </c>
      <c r="C216" s="13" t="s">
        <v>9</v>
      </c>
      <c r="D216" s="128"/>
      <c r="E216" s="128"/>
      <c r="F216" s="128"/>
      <c r="G216" s="128"/>
    </row>
    <row r="217" spans="1:7" x14ac:dyDescent="0.25">
      <c r="A217" s="13"/>
      <c r="B217" s="77" t="s">
        <v>1619</v>
      </c>
      <c r="C217" s="13" t="s">
        <v>9</v>
      </c>
      <c r="D217" s="128"/>
      <c r="E217" s="128"/>
      <c r="F217" s="128"/>
      <c r="G217" s="128"/>
    </row>
    <row r="218" spans="1:7" x14ac:dyDescent="0.25">
      <c r="A218" s="13"/>
      <c r="B218" s="77" t="s">
        <v>1620</v>
      </c>
      <c r="C218" s="13" t="s">
        <v>9</v>
      </c>
      <c r="D218" s="128"/>
      <c r="E218" s="128"/>
      <c r="F218" s="128"/>
      <c r="G218" s="128"/>
    </row>
    <row r="219" spans="1:7" x14ac:dyDescent="0.25">
      <c r="A219" s="13"/>
      <c r="B219" s="77" t="s">
        <v>1621</v>
      </c>
      <c r="C219" s="13" t="s">
        <v>9</v>
      </c>
      <c r="D219" s="128"/>
      <c r="E219" s="128"/>
      <c r="F219" s="128"/>
      <c r="G219" s="128"/>
    </row>
    <row r="220" spans="1:7" ht="45" x14ac:dyDescent="0.25">
      <c r="A220" s="13" t="s">
        <v>1635</v>
      </c>
      <c r="B220" s="77" t="s">
        <v>1636</v>
      </c>
      <c r="C220" s="13"/>
      <c r="D220" s="128"/>
      <c r="E220" s="128"/>
      <c r="F220" s="128"/>
      <c r="G220" s="128"/>
    </row>
    <row r="221" spans="1:7" x14ac:dyDescent="0.25">
      <c r="A221" s="13"/>
      <c r="B221" s="77" t="s">
        <v>1637</v>
      </c>
      <c r="C221" s="13" t="s">
        <v>9</v>
      </c>
      <c r="D221" s="128"/>
      <c r="E221" s="128"/>
      <c r="F221" s="128"/>
      <c r="G221" s="128"/>
    </row>
    <row r="222" spans="1:7" x14ac:dyDescent="0.25">
      <c r="A222" s="13"/>
      <c r="B222" s="77" t="s">
        <v>1642</v>
      </c>
      <c r="C222" s="13" t="s">
        <v>9</v>
      </c>
      <c r="D222" s="128"/>
      <c r="E222" s="128"/>
      <c r="F222" s="128"/>
      <c r="G222" s="128"/>
    </row>
    <row r="223" spans="1:7" x14ac:dyDescent="0.25">
      <c r="A223" s="13"/>
      <c r="B223" s="77" t="s">
        <v>1638</v>
      </c>
      <c r="C223" s="13" t="s">
        <v>9</v>
      </c>
      <c r="D223" s="128"/>
      <c r="E223" s="128"/>
      <c r="F223" s="128"/>
      <c r="G223" s="128"/>
    </row>
    <row r="224" spans="1:7" x14ac:dyDescent="0.25">
      <c r="A224" s="13"/>
      <c r="B224" s="77" t="s">
        <v>1639</v>
      </c>
      <c r="C224" s="13" t="s">
        <v>9</v>
      </c>
      <c r="D224" s="128"/>
      <c r="E224" s="128"/>
      <c r="F224" s="128"/>
      <c r="G224" s="128"/>
    </row>
    <row r="225" spans="1:7" x14ac:dyDescent="0.25">
      <c r="A225" s="13"/>
      <c r="B225" s="77" t="s">
        <v>1640</v>
      </c>
      <c r="C225" s="13" t="s">
        <v>9</v>
      </c>
      <c r="D225" s="128"/>
      <c r="E225" s="128"/>
      <c r="F225" s="128"/>
      <c r="G225" s="128"/>
    </row>
    <row r="226" spans="1:7" x14ac:dyDescent="0.25">
      <c r="A226" s="13"/>
      <c r="B226" s="77" t="s">
        <v>1641</v>
      </c>
      <c r="C226" s="13" t="s">
        <v>9</v>
      </c>
      <c r="D226" s="128"/>
      <c r="E226" s="128"/>
      <c r="F226" s="128"/>
      <c r="G226" s="128"/>
    </row>
    <row r="227" spans="1:7" ht="45" x14ac:dyDescent="0.25">
      <c r="A227" s="10" t="s">
        <v>259</v>
      </c>
      <c r="B227" s="34" t="s">
        <v>260</v>
      </c>
      <c r="C227" s="8"/>
      <c r="D227" s="15"/>
      <c r="E227" s="15"/>
      <c r="F227" s="15"/>
      <c r="G227" s="15"/>
    </row>
    <row r="228" spans="1:7" ht="60" x14ac:dyDescent="0.25">
      <c r="A228" s="13" t="s">
        <v>262</v>
      </c>
      <c r="B228" s="22" t="s">
        <v>1671</v>
      </c>
      <c r="C228" s="13" t="s">
        <v>9</v>
      </c>
      <c r="D228" s="78" t="s">
        <v>1654</v>
      </c>
      <c r="E228" s="78" t="s">
        <v>1654</v>
      </c>
      <c r="F228" s="78" t="s">
        <v>1654</v>
      </c>
      <c r="G228" s="78" t="s">
        <v>1654</v>
      </c>
    </row>
    <row r="229" spans="1:7" ht="30" x14ac:dyDescent="0.25">
      <c r="A229" s="13" t="s">
        <v>263</v>
      </c>
      <c r="B229" s="77" t="s">
        <v>1328</v>
      </c>
      <c r="C229" s="106"/>
      <c r="D229" s="170"/>
      <c r="E229" s="170"/>
      <c r="F229" s="170"/>
      <c r="G229" s="170"/>
    </row>
    <row r="230" spans="1:7" x14ac:dyDescent="0.25">
      <c r="A230" s="106"/>
      <c r="B230" s="22" t="s">
        <v>1674</v>
      </c>
      <c r="C230" s="13" t="s">
        <v>1320</v>
      </c>
      <c r="D230" s="78">
        <v>0</v>
      </c>
      <c r="E230" s="78">
        <v>37.159999999999997</v>
      </c>
      <c r="F230" s="78">
        <v>3.9</v>
      </c>
      <c r="G230" s="78">
        <v>3.9</v>
      </c>
    </row>
    <row r="231" spans="1:7" x14ac:dyDescent="0.25">
      <c r="A231" s="106"/>
      <c r="B231" s="22" t="s">
        <v>1675</v>
      </c>
      <c r="C231" s="13" t="s">
        <v>1320</v>
      </c>
      <c r="D231" s="78">
        <v>0</v>
      </c>
      <c r="E231" s="78">
        <v>58.72</v>
      </c>
      <c r="F231" s="78">
        <v>65.84</v>
      </c>
      <c r="G231" s="78">
        <v>64.7</v>
      </c>
    </row>
    <row r="232" spans="1:7" ht="60" x14ac:dyDescent="0.25">
      <c r="A232" s="6" t="s">
        <v>267</v>
      </c>
      <c r="B232" s="35" t="s">
        <v>268</v>
      </c>
      <c r="C232" s="8"/>
      <c r="D232" s="79"/>
      <c r="E232" s="79"/>
      <c r="F232" s="79"/>
      <c r="G232" s="79"/>
    </row>
    <row r="233" spans="1:7" ht="45" x14ac:dyDescent="0.25">
      <c r="A233" s="8"/>
      <c r="B233" s="35" t="s">
        <v>270</v>
      </c>
      <c r="C233" s="8"/>
      <c r="D233" s="79"/>
      <c r="E233" s="79"/>
      <c r="F233" s="79"/>
      <c r="G233" s="79"/>
    </row>
    <row r="234" spans="1:7" x14ac:dyDescent="0.25">
      <c r="A234" s="8"/>
      <c r="B234" s="35" t="s">
        <v>265</v>
      </c>
      <c r="C234" s="6" t="s">
        <v>1320</v>
      </c>
      <c r="D234" s="78">
        <v>0</v>
      </c>
      <c r="E234" s="78">
        <v>12.28</v>
      </c>
      <c r="F234" s="78">
        <v>30.64</v>
      </c>
      <c r="G234" s="78">
        <v>30.12</v>
      </c>
    </row>
    <row r="235" spans="1:7" x14ac:dyDescent="0.25">
      <c r="A235" s="8"/>
      <c r="B235" s="35" t="s">
        <v>266</v>
      </c>
      <c r="C235" s="6" t="s">
        <v>1320</v>
      </c>
      <c r="D235" s="78">
        <v>0</v>
      </c>
      <c r="E235" s="78">
        <v>29.28</v>
      </c>
      <c r="F235" s="78">
        <v>14.04</v>
      </c>
      <c r="G235" s="78">
        <v>15.24</v>
      </c>
    </row>
    <row r="236" spans="1:7" ht="60" x14ac:dyDescent="0.25">
      <c r="A236" s="13" t="s">
        <v>269</v>
      </c>
      <c r="B236" s="77" t="s">
        <v>1321</v>
      </c>
      <c r="C236" s="106"/>
      <c r="D236" s="170"/>
      <c r="E236" s="170"/>
      <c r="F236" s="170"/>
      <c r="G236" s="170"/>
    </row>
    <row r="237" spans="1:7" x14ac:dyDescent="0.25">
      <c r="A237" s="106"/>
      <c r="B237" s="22" t="s">
        <v>1674</v>
      </c>
      <c r="C237" s="166" t="s">
        <v>9</v>
      </c>
      <c r="D237" s="78">
        <v>0.87</v>
      </c>
      <c r="E237" s="78">
        <v>1.1673151750972763</v>
      </c>
      <c r="F237" s="78">
        <v>1.65</v>
      </c>
      <c r="G237" s="78">
        <v>0.87</v>
      </c>
    </row>
    <row r="238" spans="1:7" x14ac:dyDescent="0.25">
      <c r="A238" s="106"/>
      <c r="B238" s="22" t="s">
        <v>1675</v>
      </c>
      <c r="C238" s="166" t="s">
        <v>9</v>
      </c>
      <c r="D238" s="78">
        <v>0.87</v>
      </c>
      <c r="E238" s="78">
        <v>0.77821011673151752</v>
      </c>
      <c r="F238" s="78">
        <v>1.23</v>
      </c>
      <c r="G238" s="78">
        <v>0</v>
      </c>
    </row>
    <row r="239" spans="1:7" ht="60" x14ac:dyDescent="0.25">
      <c r="A239" s="6" t="s">
        <v>272</v>
      </c>
      <c r="B239" s="35" t="s">
        <v>1323</v>
      </c>
      <c r="C239" s="8"/>
      <c r="D239" s="79"/>
      <c r="E239" s="79"/>
      <c r="F239" s="79"/>
      <c r="G239" s="79"/>
    </row>
    <row r="240" spans="1:7" x14ac:dyDescent="0.25">
      <c r="A240" s="8"/>
      <c r="B240" s="35" t="s">
        <v>1325</v>
      </c>
      <c r="C240" s="179" t="s">
        <v>9</v>
      </c>
      <c r="D240" s="78" t="s">
        <v>1654</v>
      </c>
      <c r="E240" s="78">
        <v>1.0810810810810811</v>
      </c>
      <c r="F240" s="78">
        <v>2.14</v>
      </c>
      <c r="G240" s="78"/>
    </row>
    <row r="241" spans="1:7" x14ac:dyDescent="0.25">
      <c r="A241" s="8"/>
      <c r="B241" s="35" t="s">
        <v>1324</v>
      </c>
      <c r="C241" s="179" t="s">
        <v>9</v>
      </c>
      <c r="D241" s="78" t="s">
        <v>1654</v>
      </c>
      <c r="E241" s="78">
        <v>1.0810810810810811</v>
      </c>
      <c r="F241" s="78">
        <v>2.14</v>
      </c>
      <c r="G241" s="78"/>
    </row>
    <row r="242" spans="1:7" ht="90" x14ac:dyDescent="0.25">
      <c r="A242" s="10" t="s">
        <v>274</v>
      </c>
      <c r="B242" s="34" t="s">
        <v>273</v>
      </c>
      <c r="C242" s="8"/>
      <c r="D242" s="15"/>
      <c r="E242" s="15"/>
      <c r="F242" s="15"/>
      <c r="G242" s="15"/>
    </row>
    <row r="243" spans="1:7" ht="30" x14ac:dyDescent="0.25">
      <c r="A243" s="6" t="s">
        <v>276</v>
      </c>
      <c r="B243" s="35" t="s">
        <v>275</v>
      </c>
      <c r="C243" s="13"/>
      <c r="D243" s="15"/>
      <c r="E243" s="15"/>
      <c r="F243" s="15"/>
      <c r="G243" s="15"/>
    </row>
    <row r="244" spans="1:7" x14ac:dyDescent="0.25">
      <c r="A244" s="6"/>
      <c r="B244" s="35" t="s">
        <v>1505</v>
      </c>
      <c r="C244" s="13" t="s">
        <v>9</v>
      </c>
      <c r="D244" s="78">
        <v>98.931575358035914</v>
      </c>
      <c r="E244" s="78">
        <v>99.361313868613138</v>
      </c>
      <c r="F244" s="78">
        <v>99.33065595716198</v>
      </c>
      <c r="G244" s="78">
        <v>98.95</v>
      </c>
    </row>
    <row r="245" spans="1:7" x14ac:dyDescent="0.25">
      <c r="A245" s="6"/>
      <c r="B245" s="35" t="s">
        <v>1506</v>
      </c>
      <c r="C245" s="13" t="s">
        <v>9</v>
      </c>
      <c r="D245" s="78" t="s">
        <v>1654</v>
      </c>
      <c r="E245" s="78" t="s">
        <v>1654</v>
      </c>
      <c r="F245" s="78" t="s">
        <v>1654</v>
      </c>
      <c r="G245" s="78" t="s">
        <v>1654</v>
      </c>
    </row>
    <row r="246" spans="1:7" ht="30" x14ac:dyDescent="0.25">
      <c r="A246" s="6" t="s">
        <v>281</v>
      </c>
      <c r="B246" s="35" t="s">
        <v>282</v>
      </c>
      <c r="C246" s="13"/>
      <c r="D246" s="15"/>
      <c r="E246" s="15"/>
      <c r="F246" s="15"/>
      <c r="G246" s="15"/>
    </row>
    <row r="247" spans="1:7" x14ac:dyDescent="0.25">
      <c r="A247" s="6"/>
      <c r="B247" s="35" t="s">
        <v>1505</v>
      </c>
      <c r="C247" s="13" t="s">
        <v>9</v>
      </c>
      <c r="D247" s="78">
        <v>18.181818181818183</v>
      </c>
      <c r="E247" s="78">
        <v>18.181818181818183</v>
      </c>
      <c r="F247" s="78">
        <v>23.809523809523807</v>
      </c>
      <c r="G247" s="78">
        <v>23.81</v>
      </c>
    </row>
    <row r="248" spans="1:7" x14ac:dyDescent="0.25">
      <c r="A248" s="6"/>
      <c r="B248" s="35" t="s">
        <v>1506</v>
      </c>
      <c r="C248" s="13" t="s">
        <v>9</v>
      </c>
      <c r="D248" s="78" t="s">
        <v>1654</v>
      </c>
      <c r="E248" s="78" t="s">
        <v>1654</v>
      </c>
      <c r="F248" s="78" t="s">
        <v>1654</v>
      </c>
      <c r="G248" s="78"/>
    </row>
    <row r="249" spans="1:7" ht="30" x14ac:dyDescent="0.25">
      <c r="A249" s="6" t="s">
        <v>285</v>
      </c>
      <c r="B249" s="35" t="s">
        <v>286</v>
      </c>
      <c r="C249" s="13"/>
      <c r="D249" s="15"/>
      <c r="E249" s="15"/>
      <c r="F249" s="15"/>
      <c r="G249" s="15"/>
    </row>
    <row r="250" spans="1:7" x14ac:dyDescent="0.25">
      <c r="A250" s="6"/>
      <c r="B250" s="35" t="s">
        <v>1505</v>
      </c>
      <c r="C250" s="13" t="s">
        <v>9</v>
      </c>
      <c r="D250" s="78">
        <v>95.652173913043484</v>
      </c>
      <c r="E250" s="78">
        <v>95.454545454545453</v>
      </c>
      <c r="F250" s="78">
        <v>90.476190476190482</v>
      </c>
      <c r="G250" s="78">
        <v>85.71</v>
      </c>
    </row>
    <row r="251" spans="1:7" x14ac:dyDescent="0.25">
      <c r="A251" s="6"/>
      <c r="B251" s="35" t="s">
        <v>1506</v>
      </c>
      <c r="C251" s="13" t="s">
        <v>9</v>
      </c>
      <c r="D251" s="78" t="s">
        <v>1654</v>
      </c>
      <c r="E251" s="78" t="s">
        <v>1654</v>
      </c>
      <c r="F251" s="78" t="s">
        <v>1654</v>
      </c>
      <c r="G251" s="78" t="s">
        <v>1654</v>
      </c>
    </row>
    <row r="252" spans="1:7" ht="30" x14ac:dyDescent="0.25">
      <c r="A252" s="6" t="s">
        <v>290</v>
      </c>
      <c r="B252" s="35" t="s">
        <v>291</v>
      </c>
      <c r="C252" s="13"/>
      <c r="D252" s="15"/>
      <c r="E252" s="15"/>
      <c r="F252" s="15"/>
      <c r="G252" s="15"/>
    </row>
    <row r="253" spans="1:7" x14ac:dyDescent="0.25">
      <c r="A253" s="6"/>
      <c r="B253" s="35" t="s">
        <v>1505</v>
      </c>
      <c r="C253" s="13" t="s">
        <v>9</v>
      </c>
      <c r="D253" s="78">
        <v>0</v>
      </c>
      <c r="E253" s="78">
        <v>0</v>
      </c>
      <c r="F253" s="78">
        <v>0</v>
      </c>
      <c r="G253" s="78">
        <v>0</v>
      </c>
    </row>
    <row r="254" spans="1:7" x14ac:dyDescent="0.25">
      <c r="A254" s="6"/>
      <c r="B254" s="35" t="s">
        <v>1506</v>
      </c>
      <c r="C254" s="13" t="s">
        <v>9</v>
      </c>
      <c r="D254" s="78" t="s">
        <v>1654</v>
      </c>
      <c r="E254" s="78" t="s">
        <v>1654</v>
      </c>
      <c r="F254" s="78" t="s">
        <v>1654</v>
      </c>
      <c r="G254" s="78" t="s">
        <v>1654</v>
      </c>
    </row>
    <row r="255" spans="1:7" ht="60" x14ac:dyDescent="0.25">
      <c r="A255" s="10" t="s">
        <v>296</v>
      </c>
      <c r="B255" s="34" t="s">
        <v>295</v>
      </c>
      <c r="C255" s="8"/>
      <c r="D255" s="15"/>
      <c r="E255" s="15"/>
      <c r="F255" s="15"/>
      <c r="G255" s="15"/>
    </row>
    <row r="256" spans="1:7" x14ac:dyDescent="0.25">
      <c r="A256" s="6" t="s">
        <v>298</v>
      </c>
      <c r="B256" s="35" t="s">
        <v>297</v>
      </c>
      <c r="C256" s="13"/>
      <c r="D256" s="15"/>
      <c r="E256" s="15"/>
      <c r="F256" s="15"/>
      <c r="G256" s="15"/>
    </row>
    <row r="257" spans="1:7" x14ac:dyDescent="0.25">
      <c r="A257" s="6"/>
      <c r="B257" s="35" t="s">
        <v>1505</v>
      </c>
      <c r="C257" s="13" t="s">
        <v>9</v>
      </c>
      <c r="D257" s="78">
        <v>100</v>
      </c>
      <c r="E257" s="78">
        <v>95.652173913043484</v>
      </c>
      <c r="F257" s="78">
        <v>95.454545454545453</v>
      </c>
      <c r="G257" s="78">
        <v>100</v>
      </c>
    </row>
    <row r="258" spans="1:7" x14ac:dyDescent="0.25">
      <c r="A258" s="6"/>
      <c r="B258" s="35" t="s">
        <v>1507</v>
      </c>
      <c r="C258" s="13" t="s">
        <v>9</v>
      </c>
      <c r="D258" s="78">
        <v>100</v>
      </c>
      <c r="E258" s="78">
        <v>100</v>
      </c>
      <c r="F258" s="78">
        <v>100</v>
      </c>
      <c r="G258" s="78">
        <v>100</v>
      </c>
    </row>
    <row r="259" spans="1:7" x14ac:dyDescent="0.25">
      <c r="A259" s="6"/>
      <c r="B259" s="35" t="s">
        <v>1508</v>
      </c>
      <c r="C259" s="13" t="s">
        <v>9</v>
      </c>
      <c r="D259" s="78">
        <v>100</v>
      </c>
      <c r="E259" s="78">
        <v>94.444444444444443</v>
      </c>
      <c r="F259" s="78">
        <v>94.117647058823522</v>
      </c>
      <c r="G259" s="78">
        <v>100</v>
      </c>
    </row>
    <row r="260" spans="1:7" x14ac:dyDescent="0.25">
      <c r="A260" s="6"/>
      <c r="B260" s="35" t="s">
        <v>1506</v>
      </c>
      <c r="C260" s="13" t="s">
        <v>9</v>
      </c>
      <c r="D260" s="78" t="s">
        <v>1654</v>
      </c>
      <c r="E260" s="78" t="s">
        <v>1654</v>
      </c>
      <c r="F260" s="78" t="s">
        <v>1654</v>
      </c>
      <c r="G260" s="78" t="s">
        <v>1654</v>
      </c>
    </row>
    <row r="261" spans="1:7" x14ac:dyDescent="0.25">
      <c r="A261" s="6"/>
      <c r="B261" s="35" t="s">
        <v>1507</v>
      </c>
      <c r="C261" s="13" t="s">
        <v>9</v>
      </c>
      <c r="D261" s="78" t="s">
        <v>1654</v>
      </c>
      <c r="E261" s="78" t="s">
        <v>1654</v>
      </c>
      <c r="F261" s="78" t="s">
        <v>1654</v>
      </c>
      <c r="G261" s="78" t="s">
        <v>1654</v>
      </c>
    </row>
    <row r="262" spans="1:7" x14ac:dyDescent="0.25">
      <c r="A262" s="6"/>
      <c r="B262" s="35" t="s">
        <v>1508</v>
      </c>
      <c r="C262" s="13" t="s">
        <v>9</v>
      </c>
      <c r="D262" s="78" t="s">
        <v>1654</v>
      </c>
      <c r="E262" s="78" t="s">
        <v>1654</v>
      </c>
      <c r="F262" s="78" t="s">
        <v>1654</v>
      </c>
      <c r="G262" s="78" t="s">
        <v>1654</v>
      </c>
    </row>
    <row r="263" spans="1:7" ht="45" x14ac:dyDescent="0.25">
      <c r="A263" s="10" t="s">
        <v>304</v>
      </c>
      <c r="B263" s="34" t="s">
        <v>303</v>
      </c>
      <c r="C263" s="8"/>
      <c r="D263" s="15"/>
      <c r="E263" s="15"/>
      <c r="F263" s="15"/>
      <c r="G263" s="15"/>
    </row>
    <row r="264" spans="1:7" ht="30" x14ac:dyDescent="0.25">
      <c r="A264" s="6" t="s">
        <v>315</v>
      </c>
      <c r="B264" s="35" t="s">
        <v>305</v>
      </c>
      <c r="C264" s="13" t="s">
        <v>1317</v>
      </c>
      <c r="D264" s="78">
        <v>201.27654320987654</v>
      </c>
      <c r="E264" s="78">
        <v>207.65919965202261</v>
      </c>
      <c r="F264" s="78">
        <v>222.47347994825355</v>
      </c>
      <c r="G264" s="78">
        <v>234.63</v>
      </c>
    </row>
    <row r="265" spans="1:7" x14ac:dyDescent="0.25">
      <c r="A265" s="6"/>
      <c r="B265" s="35" t="s">
        <v>1505</v>
      </c>
      <c r="C265" s="13" t="s">
        <v>1317</v>
      </c>
      <c r="D265" s="78">
        <v>201.27654320987654</v>
      </c>
      <c r="E265" s="78">
        <v>207.65919965202261</v>
      </c>
      <c r="F265" s="78">
        <v>222.47347994825355</v>
      </c>
      <c r="G265" s="78">
        <v>234.63</v>
      </c>
    </row>
    <row r="266" spans="1:7" x14ac:dyDescent="0.25">
      <c r="A266" s="6"/>
      <c r="B266" s="35" t="s">
        <v>1506</v>
      </c>
      <c r="C266" s="13" t="s">
        <v>1317</v>
      </c>
      <c r="D266" s="78" t="s">
        <v>1654</v>
      </c>
      <c r="E266" s="78" t="s">
        <v>1654</v>
      </c>
      <c r="F266" s="78" t="s">
        <v>1654</v>
      </c>
      <c r="G266" s="78" t="s">
        <v>1654</v>
      </c>
    </row>
    <row r="267" spans="1:7" ht="30" x14ac:dyDescent="0.25">
      <c r="A267" s="6" t="s">
        <v>314</v>
      </c>
      <c r="B267" s="35" t="s">
        <v>317</v>
      </c>
      <c r="C267" s="13" t="s">
        <v>9</v>
      </c>
      <c r="D267" s="78">
        <v>0</v>
      </c>
      <c r="E267" s="78">
        <v>0</v>
      </c>
      <c r="F267" s="78">
        <v>0</v>
      </c>
      <c r="G267" s="78">
        <v>0</v>
      </c>
    </row>
    <row r="268" spans="1:7" x14ac:dyDescent="0.25">
      <c r="A268" s="6"/>
      <c r="B268" s="35" t="s">
        <v>1505</v>
      </c>
      <c r="C268" s="13" t="s">
        <v>9</v>
      </c>
      <c r="D268" s="78">
        <v>0</v>
      </c>
      <c r="E268" s="78">
        <v>0</v>
      </c>
      <c r="F268" s="78">
        <v>0</v>
      </c>
      <c r="G268" s="78">
        <v>0</v>
      </c>
    </row>
    <row r="269" spans="1:7" x14ac:dyDescent="0.25">
      <c r="A269" s="6"/>
      <c r="B269" s="35" t="s">
        <v>1506</v>
      </c>
      <c r="C269" s="13" t="s">
        <v>9</v>
      </c>
      <c r="D269" s="78" t="s">
        <v>1654</v>
      </c>
      <c r="E269" s="78" t="s">
        <v>1654</v>
      </c>
      <c r="F269" s="78" t="s">
        <v>1654</v>
      </c>
      <c r="G269" s="78" t="s">
        <v>1654</v>
      </c>
    </row>
    <row r="270" spans="1:7" ht="30" x14ac:dyDescent="0.25">
      <c r="A270" s="10" t="s">
        <v>326</v>
      </c>
      <c r="B270" s="34" t="s">
        <v>325</v>
      </c>
      <c r="C270" s="8"/>
      <c r="D270" s="15"/>
      <c r="E270" s="15"/>
      <c r="F270" s="15"/>
      <c r="G270" s="15"/>
    </row>
    <row r="271" spans="1:7" ht="30" x14ac:dyDescent="0.25">
      <c r="A271" s="6" t="s">
        <v>328</v>
      </c>
      <c r="B271" s="35" t="s">
        <v>327</v>
      </c>
      <c r="C271" s="13"/>
      <c r="D271" s="15"/>
      <c r="E271" s="15"/>
      <c r="F271" s="15"/>
      <c r="G271" s="15"/>
    </row>
    <row r="272" spans="1:7" x14ac:dyDescent="0.25">
      <c r="A272" s="6"/>
      <c r="B272" s="35" t="s">
        <v>1505</v>
      </c>
      <c r="C272" s="13" t="s">
        <v>9</v>
      </c>
      <c r="D272" s="78">
        <v>52.173913043478258</v>
      </c>
      <c r="E272" s="78">
        <v>50</v>
      </c>
      <c r="F272" s="78">
        <v>61.904761904761905</v>
      </c>
      <c r="G272" s="78">
        <v>71.430000000000007</v>
      </c>
    </row>
    <row r="273" spans="1:7" x14ac:dyDescent="0.25">
      <c r="A273" s="6"/>
      <c r="B273" s="35" t="s">
        <v>1506</v>
      </c>
      <c r="C273" s="13" t="s">
        <v>9</v>
      </c>
      <c r="D273" s="78" t="s">
        <v>1654</v>
      </c>
      <c r="E273" s="78" t="s">
        <v>1654</v>
      </c>
      <c r="F273" s="78" t="s">
        <v>1654</v>
      </c>
      <c r="G273" s="78" t="s">
        <v>1654</v>
      </c>
    </row>
    <row r="274" spans="1:7" ht="30" x14ac:dyDescent="0.25">
      <c r="A274" s="6" t="s">
        <v>333</v>
      </c>
      <c r="B274" s="35" t="s">
        <v>332</v>
      </c>
      <c r="C274" s="13"/>
      <c r="D274" s="15"/>
      <c r="E274" s="15"/>
      <c r="F274" s="15"/>
      <c r="G274" s="15"/>
    </row>
    <row r="275" spans="1:7" x14ac:dyDescent="0.25">
      <c r="A275" s="6"/>
      <c r="B275" s="35" t="s">
        <v>1505</v>
      </c>
      <c r="C275" s="13" t="s">
        <v>9</v>
      </c>
      <c r="D275" s="78">
        <v>60.869565217391312</v>
      </c>
      <c r="E275" s="78">
        <v>54.54545454545454</v>
      </c>
      <c r="F275" s="78">
        <v>95.238095238095227</v>
      </c>
      <c r="G275" s="78">
        <v>90.48</v>
      </c>
    </row>
    <row r="276" spans="1:7" x14ac:dyDescent="0.25">
      <c r="A276" s="6"/>
      <c r="B276" s="35" t="s">
        <v>1506</v>
      </c>
      <c r="C276" s="13" t="s">
        <v>9</v>
      </c>
      <c r="D276" s="78" t="s">
        <v>1654</v>
      </c>
      <c r="E276" s="78" t="s">
        <v>1654</v>
      </c>
      <c r="F276" s="78" t="s">
        <v>1654</v>
      </c>
      <c r="G276" s="78" t="s">
        <v>1654</v>
      </c>
    </row>
    <row r="277" spans="1:7" ht="30" x14ac:dyDescent="0.25">
      <c r="A277" s="6" t="s">
        <v>338</v>
      </c>
      <c r="B277" s="35" t="s">
        <v>337</v>
      </c>
      <c r="C277" s="13"/>
      <c r="D277" s="15"/>
      <c r="E277" s="15"/>
      <c r="F277" s="15"/>
      <c r="G277" s="15"/>
    </row>
    <row r="278" spans="1:7" x14ac:dyDescent="0.25">
      <c r="A278" s="6"/>
      <c r="B278" s="35" t="s">
        <v>1505</v>
      </c>
      <c r="C278" s="13" t="s">
        <v>9</v>
      </c>
      <c r="D278" s="78">
        <v>30.434782608695656</v>
      </c>
      <c r="E278" s="78">
        <v>54.54545454545454</v>
      </c>
      <c r="F278" s="78">
        <v>28.571428571428569</v>
      </c>
      <c r="G278" s="78">
        <v>100</v>
      </c>
    </row>
    <row r="279" spans="1:7" x14ac:dyDescent="0.25">
      <c r="A279" s="6"/>
      <c r="B279" s="35" t="s">
        <v>1506</v>
      </c>
      <c r="C279" s="13" t="s">
        <v>9</v>
      </c>
      <c r="D279" s="78" t="s">
        <v>1654</v>
      </c>
      <c r="E279" s="78" t="s">
        <v>1654</v>
      </c>
      <c r="F279" s="78" t="s">
        <v>1654</v>
      </c>
      <c r="G279" s="78" t="s">
        <v>1654</v>
      </c>
    </row>
    <row r="280" spans="1:7" ht="30" x14ac:dyDescent="0.25">
      <c r="A280" s="6" t="s">
        <v>346</v>
      </c>
      <c r="B280" s="35" t="s">
        <v>342</v>
      </c>
      <c r="C280" s="13"/>
      <c r="D280" s="15"/>
      <c r="E280" s="15"/>
      <c r="F280" s="15"/>
      <c r="G280" s="15"/>
    </row>
    <row r="281" spans="1:7" x14ac:dyDescent="0.25">
      <c r="A281" s="6"/>
      <c r="B281" s="35" t="s">
        <v>1505</v>
      </c>
      <c r="C281" s="13" t="s">
        <v>9</v>
      </c>
      <c r="D281" s="78">
        <v>95.652173913043484</v>
      </c>
      <c r="E281" s="78">
        <v>95.454545454545453</v>
      </c>
      <c r="F281" s="78">
        <v>90.476190476190482</v>
      </c>
      <c r="G281" s="78">
        <v>100</v>
      </c>
    </row>
    <row r="282" spans="1:7" x14ac:dyDescent="0.25">
      <c r="A282" s="6"/>
      <c r="B282" s="35" t="s">
        <v>1506</v>
      </c>
      <c r="C282" s="13" t="s">
        <v>9</v>
      </c>
      <c r="D282" s="78" t="s">
        <v>1654</v>
      </c>
      <c r="E282" s="78" t="s">
        <v>1654</v>
      </c>
      <c r="F282" s="78" t="s">
        <v>1654</v>
      </c>
      <c r="G282" s="78" t="s">
        <v>1654</v>
      </c>
    </row>
    <row r="283" spans="1:7" ht="30" x14ac:dyDescent="0.25">
      <c r="A283" s="6" t="s">
        <v>347</v>
      </c>
      <c r="B283" s="35" t="s">
        <v>348</v>
      </c>
      <c r="C283" s="13"/>
      <c r="D283" s="15"/>
      <c r="E283" s="15"/>
      <c r="F283" s="15"/>
      <c r="G283" s="15"/>
    </row>
    <row r="284" spans="1:7" x14ac:dyDescent="0.25">
      <c r="A284" s="6"/>
      <c r="B284" s="35" t="s">
        <v>1505</v>
      </c>
      <c r="C284" s="13" t="s">
        <v>9</v>
      </c>
      <c r="D284" s="78">
        <v>73.91304347826086</v>
      </c>
      <c r="E284" s="78">
        <v>86.36363636363636</v>
      </c>
      <c r="F284" s="78">
        <v>95.238095238095227</v>
      </c>
      <c r="G284" s="78">
        <v>95.24</v>
      </c>
    </row>
    <row r="285" spans="1:7" x14ac:dyDescent="0.25">
      <c r="A285" s="6"/>
      <c r="B285" s="35" t="s">
        <v>1506</v>
      </c>
      <c r="C285" s="13" t="s">
        <v>9</v>
      </c>
      <c r="D285" s="78" t="s">
        <v>1654</v>
      </c>
      <c r="E285" s="78" t="s">
        <v>1654</v>
      </c>
      <c r="F285" s="78" t="s">
        <v>1654</v>
      </c>
      <c r="G285" s="78" t="s">
        <v>1654</v>
      </c>
    </row>
    <row r="286" spans="1:7" ht="30" x14ac:dyDescent="0.25">
      <c r="A286" s="6" t="s">
        <v>352</v>
      </c>
      <c r="B286" s="35" t="s">
        <v>353</v>
      </c>
      <c r="C286" s="13"/>
      <c r="D286" s="15"/>
      <c r="E286" s="15"/>
      <c r="F286" s="15"/>
      <c r="G286" s="15"/>
    </row>
    <row r="287" spans="1:7" x14ac:dyDescent="0.25">
      <c r="A287" s="6"/>
      <c r="B287" s="35" t="s">
        <v>1505</v>
      </c>
      <c r="C287" s="13" t="s">
        <v>9</v>
      </c>
      <c r="D287" s="78">
        <v>0</v>
      </c>
      <c r="E287" s="78">
        <v>0</v>
      </c>
      <c r="F287" s="78">
        <v>0</v>
      </c>
      <c r="G287" s="78">
        <v>0</v>
      </c>
    </row>
    <row r="288" spans="1:7" x14ac:dyDescent="0.25">
      <c r="A288" s="6"/>
      <c r="B288" s="35" t="s">
        <v>1506</v>
      </c>
      <c r="C288" s="13" t="s">
        <v>9</v>
      </c>
      <c r="D288" s="78" t="s">
        <v>1654</v>
      </c>
      <c r="E288" s="78" t="s">
        <v>1654</v>
      </c>
      <c r="F288" s="78" t="s">
        <v>1654</v>
      </c>
      <c r="G288" s="78" t="s">
        <v>1654</v>
      </c>
    </row>
    <row r="289" spans="1:7" ht="30" x14ac:dyDescent="0.25">
      <c r="A289" s="6" t="s">
        <v>357</v>
      </c>
      <c r="B289" s="35" t="s">
        <v>358</v>
      </c>
      <c r="C289" s="13"/>
      <c r="D289" s="15"/>
      <c r="E289" s="15"/>
      <c r="F289" s="15"/>
      <c r="G289" s="15"/>
    </row>
    <row r="290" spans="1:7" x14ac:dyDescent="0.25">
      <c r="A290" s="6"/>
      <c r="B290" s="35" t="s">
        <v>1505</v>
      </c>
      <c r="C290" s="13" t="s">
        <v>9</v>
      </c>
      <c r="D290" s="78">
        <v>4.3478260869565215</v>
      </c>
      <c r="E290" s="78">
        <v>4.5454545454545459</v>
      </c>
      <c r="F290" s="78">
        <v>4.7619047619047619</v>
      </c>
      <c r="G290" s="78">
        <v>4.76</v>
      </c>
    </row>
    <row r="291" spans="1:7" x14ac:dyDescent="0.25">
      <c r="A291" s="6"/>
      <c r="B291" s="35" t="s">
        <v>1506</v>
      </c>
      <c r="C291" s="13" t="s">
        <v>9</v>
      </c>
      <c r="D291" s="78" t="s">
        <v>1654</v>
      </c>
      <c r="E291" s="78" t="s">
        <v>1654</v>
      </c>
      <c r="F291" s="78" t="s">
        <v>1654</v>
      </c>
      <c r="G291" s="78" t="s">
        <v>1654</v>
      </c>
    </row>
    <row r="292" spans="1:7" s="108" customFormat="1" ht="15" hidden="1" customHeight="1" x14ac:dyDescent="0.25">
      <c r="A292" s="176" t="s">
        <v>362</v>
      </c>
      <c r="B292" s="176"/>
      <c r="C292" s="176"/>
      <c r="D292" s="176"/>
      <c r="E292" s="176"/>
      <c r="F292" s="176"/>
      <c r="G292" s="176"/>
    </row>
    <row r="293" spans="1:7" s="108" customFormat="1" ht="15" hidden="1" customHeight="1" x14ac:dyDescent="0.25">
      <c r="A293" s="176" t="s">
        <v>363</v>
      </c>
      <c r="B293" s="176"/>
      <c r="C293" s="176"/>
      <c r="D293" s="176"/>
      <c r="E293" s="176"/>
      <c r="F293" s="176"/>
      <c r="G293" s="176"/>
    </row>
    <row r="294" spans="1:7" s="108" customFormat="1" ht="45" hidden="1" customHeight="1" x14ac:dyDescent="0.25">
      <c r="A294" s="120" t="s">
        <v>364</v>
      </c>
      <c r="B294" s="121" t="s">
        <v>365</v>
      </c>
      <c r="C294" s="106"/>
      <c r="D294" s="109"/>
      <c r="E294" s="109"/>
      <c r="F294" s="109"/>
      <c r="G294" s="109"/>
    </row>
    <row r="295" spans="1:7" s="108" customFormat="1" ht="75" hidden="1" customHeight="1" x14ac:dyDescent="0.25">
      <c r="A295" s="13" t="s">
        <v>366</v>
      </c>
      <c r="B295" s="77" t="s">
        <v>367</v>
      </c>
      <c r="C295" s="13" t="s">
        <v>9</v>
      </c>
      <c r="D295" s="128">
        <v>7.15</v>
      </c>
      <c r="E295" s="128">
        <v>6.99</v>
      </c>
      <c r="F295" s="128">
        <v>0</v>
      </c>
      <c r="G295" s="128"/>
    </row>
    <row r="296" spans="1:7" s="108" customFormat="1" ht="75" hidden="1" customHeight="1" x14ac:dyDescent="0.25">
      <c r="A296" s="13" t="s">
        <v>373</v>
      </c>
      <c r="B296" s="77" t="s">
        <v>372</v>
      </c>
      <c r="C296" s="13" t="s">
        <v>9</v>
      </c>
      <c r="D296" s="128">
        <v>14.9</v>
      </c>
      <c r="E296" s="128">
        <v>22.46</v>
      </c>
      <c r="F296" s="128">
        <v>0</v>
      </c>
      <c r="G296" s="128"/>
    </row>
    <row r="297" spans="1:7" s="108" customFormat="1" ht="45" hidden="1" customHeight="1" x14ac:dyDescent="0.25">
      <c r="A297" s="13" t="s">
        <v>1676</v>
      </c>
      <c r="B297" s="22" t="s">
        <v>1679</v>
      </c>
      <c r="C297" s="13" t="s">
        <v>1315</v>
      </c>
      <c r="D297" s="128" t="s">
        <v>1654</v>
      </c>
      <c r="E297" s="128" t="s">
        <v>1654</v>
      </c>
      <c r="F297" s="128" t="s">
        <v>1654</v>
      </c>
      <c r="G297" s="128"/>
    </row>
    <row r="298" spans="1:7" s="108" customFormat="1" ht="45" hidden="1" customHeight="1" x14ac:dyDescent="0.25">
      <c r="A298" s="120" t="s">
        <v>377</v>
      </c>
      <c r="B298" s="121" t="s">
        <v>378</v>
      </c>
      <c r="C298" s="13"/>
      <c r="D298" s="109"/>
      <c r="E298" s="109"/>
      <c r="F298" s="109"/>
      <c r="G298" s="109"/>
    </row>
    <row r="299" spans="1:7" s="108" customFormat="1" ht="90" hidden="1" customHeight="1" x14ac:dyDescent="0.25">
      <c r="A299" s="13" t="s">
        <v>380</v>
      </c>
      <c r="B299" s="77" t="s">
        <v>379</v>
      </c>
      <c r="C299" s="13" t="s">
        <v>9</v>
      </c>
      <c r="D299" s="128">
        <v>0.34</v>
      </c>
      <c r="E299" s="128">
        <v>0</v>
      </c>
      <c r="F299" s="128" t="s">
        <v>1654</v>
      </c>
      <c r="G299" s="128"/>
    </row>
    <row r="300" spans="1:7" s="108" customFormat="1" ht="120" hidden="1" customHeight="1" x14ac:dyDescent="0.25">
      <c r="A300" s="13" t="s">
        <v>385</v>
      </c>
      <c r="B300" s="77" t="s">
        <v>386</v>
      </c>
      <c r="C300" s="13"/>
      <c r="D300" s="109"/>
      <c r="E300" s="109"/>
      <c r="F300" s="109"/>
      <c r="G300" s="109"/>
    </row>
    <row r="301" spans="1:7" s="108" customFormat="1" ht="15" hidden="1" customHeight="1" x14ac:dyDescent="0.25">
      <c r="A301" s="106"/>
      <c r="B301" s="77" t="s">
        <v>1519</v>
      </c>
      <c r="C301" s="13" t="s">
        <v>9</v>
      </c>
      <c r="D301" s="128">
        <v>90.93</v>
      </c>
      <c r="E301" s="128">
        <v>93.69747899159664</v>
      </c>
      <c r="F301" s="128" t="s">
        <v>1654</v>
      </c>
      <c r="G301" s="128"/>
    </row>
    <row r="302" spans="1:7" s="108" customFormat="1" ht="15" hidden="1" customHeight="1" x14ac:dyDescent="0.25">
      <c r="A302" s="106"/>
      <c r="B302" s="77" t="s">
        <v>1520</v>
      </c>
      <c r="C302" s="13" t="s">
        <v>9</v>
      </c>
      <c r="D302" s="128">
        <v>3.1</v>
      </c>
      <c r="E302" s="128">
        <v>3.8565426170468187</v>
      </c>
      <c r="F302" s="128" t="s">
        <v>1654</v>
      </c>
      <c r="G302" s="128"/>
    </row>
    <row r="303" spans="1:7" s="108" customFormat="1" ht="120" hidden="1" customHeight="1" x14ac:dyDescent="0.25">
      <c r="A303" s="13" t="s">
        <v>400</v>
      </c>
      <c r="B303" s="77" t="s">
        <v>399</v>
      </c>
      <c r="C303" s="13"/>
      <c r="D303" s="109"/>
      <c r="E303" s="109"/>
      <c r="F303" s="109"/>
      <c r="G303" s="109"/>
    </row>
    <row r="304" spans="1:7" s="108" customFormat="1" ht="15" hidden="1" customHeight="1" x14ac:dyDescent="0.25">
      <c r="A304" s="106"/>
      <c r="B304" s="77" t="s">
        <v>1519</v>
      </c>
      <c r="C304" s="13"/>
      <c r="D304" s="109"/>
      <c r="E304" s="109"/>
      <c r="F304" s="109"/>
      <c r="G304" s="109"/>
    </row>
    <row r="305" spans="1:7" s="108" customFormat="1" ht="15" hidden="1" customHeight="1" x14ac:dyDescent="0.25">
      <c r="A305" s="106"/>
      <c r="B305" s="77" t="s">
        <v>1505</v>
      </c>
      <c r="C305" s="13" t="s">
        <v>9</v>
      </c>
      <c r="D305" s="128">
        <v>63.46</v>
      </c>
      <c r="E305" s="128">
        <v>64.047929409405384</v>
      </c>
      <c r="F305" s="128" t="s">
        <v>1654</v>
      </c>
      <c r="G305" s="128"/>
    </row>
    <row r="306" spans="1:7" s="108" customFormat="1" ht="15" hidden="1" customHeight="1" x14ac:dyDescent="0.25">
      <c r="A306" s="106"/>
      <c r="B306" s="77" t="s">
        <v>1506</v>
      </c>
      <c r="C306" s="13" t="s">
        <v>9</v>
      </c>
      <c r="D306" s="128">
        <v>72.22</v>
      </c>
      <c r="E306" s="128">
        <v>66.417910447761201</v>
      </c>
      <c r="F306" s="128" t="s">
        <v>1654</v>
      </c>
      <c r="G306" s="128"/>
    </row>
    <row r="307" spans="1:7" s="108" customFormat="1" ht="15" hidden="1" customHeight="1" x14ac:dyDescent="0.25">
      <c r="A307" s="106"/>
      <c r="B307" s="77" t="s">
        <v>1520</v>
      </c>
      <c r="C307" s="13"/>
      <c r="D307" s="109"/>
      <c r="E307" s="109"/>
      <c r="F307" s="109"/>
      <c r="G307" s="109"/>
    </row>
    <row r="308" spans="1:7" s="108" customFormat="1" ht="15" hidden="1" customHeight="1" x14ac:dyDescent="0.25">
      <c r="A308" s="106"/>
      <c r="B308" s="77" t="s">
        <v>1505</v>
      </c>
      <c r="C308" s="13" t="s">
        <v>9</v>
      </c>
      <c r="D308" s="128">
        <v>36.54</v>
      </c>
      <c r="E308" s="128">
        <v>35.952070590594602</v>
      </c>
      <c r="F308" s="128" t="s">
        <v>1654</v>
      </c>
      <c r="G308" s="128"/>
    </row>
    <row r="309" spans="1:7" s="108" customFormat="1" ht="15" hidden="1" customHeight="1" x14ac:dyDescent="0.25">
      <c r="A309" s="106"/>
      <c r="B309" s="77" t="s">
        <v>1506</v>
      </c>
      <c r="C309" s="13" t="s">
        <v>9</v>
      </c>
      <c r="D309" s="128">
        <v>27.78</v>
      </c>
      <c r="E309" s="128">
        <v>33.582089552238806</v>
      </c>
      <c r="F309" s="128" t="s">
        <v>1654</v>
      </c>
      <c r="G309" s="128"/>
    </row>
    <row r="310" spans="1:7" s="108" customFormat="1" ht="60" hidden="1" customHeight="1" x14ac:dyDescent="0.25">
      <c r="A310" s="13" t="s">
        <v>405</v>
      </c>
      <c r="B310" s="77" t="s">
        <v>406</v>
      </c>
      <c r="C310" s="13" t="s">
        <v>9</v>
      </c>
      <c r="D310" s="128">
        <v>97.09</v>
      </c>
      <c r="E310" s="128">
        <v>97.674069627851139</v>
      </c>
      <c r="F310" s="128" t="s">
        <v>1654</v>
      </c>
      <c r="G310" s="128"/>
    </row>
    <row r="311" spans="1:7" s="108" customFormat="1" ht="105" hidden="1" customHeight="1" x14ac:dyDescent="0.25">
      <c r="A311" s="178" t="s">
        <v>415</v>
      </c>
      <c r="B311" s="77" t="s">
        <v>698</v>
      </c>
      <c r="C311" s="13"/>
      <c r="D311" s="109"/>
      <c r="E311" s="109"/>
      <c r="F311" s="109"/>
      <c r="G311" s="109"/>
    </row>
    <row r="312" spans="1:7" s="108" customFormat="1" ht="15" hidden="1" customHeight="1" x14ac:dyDescent="0.25">
      <c r="A312" s="178"/>
      <c r="B312" s="77" t="s">
        <v>1521</v>
      </c>
      <c r="C312" s="13"/>
      <c r="D312" s="109"/>
      <c r="E312" s="109"/>
      <c r="F312" s="109"/>
      <c r="G312" s="109"/>
    </row>
    <row r="313" spans="1:7" s="108" customFormat="1" ht="15" hidden="1" customHeight="1" x14ac:dyDescent="0.25">
      <c r="A313" s="178"/>
      <c r="B313" s="77" t="s">
        <v>1505</v>
      </c>
      <c r="C313" s="13" t="s">
        <v>9</v>
      </c>
      <c r="D313" s="128">
        <v>71.069999999999993</v>
      </c>
      <c r="E313" s="128">
        <v>67.251579264012832</v>
      </c>
      <c r="F313" s="128" t="s">
        <v>1654</v>
      </c>
      <c r="G313" s="128"/>
    </row>
    <row r="314" spans="1:7" s="108" customFormat="1" ht="15" hidden="1" customHeight="1" x14ac:dyDescent="0.25">
      <c r="A314" s="178"/>
      <c r="B314" s="77" t="s">
        <v>1506</v>
      </c>
      <c r="C314" s="13" t="s">
        <v>9</v>
      </c>
      <c r="D314" s="128">
        <v>69.44</v>
      </c>
      <c r="E314" s="128">
        <v>58.208955223880601</v>
      </c>
      <c r="F314" s="128" t="s">
        <v>1654</v>
      </c>
      <c r="G314" s="128"/>
    </row>
    <row r="315" spans="1:7" s="108" customFormat="1" ht="15" hidden="1" customHeight="1" x14ac:dyDescent="0.25">
      <c r="A315" s="178"/>
      <c r="B315" s="77" t="s">
        <v>1522</v>
      </c>
      <c r="C315" s="13"/>
      <c r="D315" s="109"/>
      <c r="E315" s="109"/>
      <c r="F315" s="109"/>
      <c r="G315" s="109"/>
    </row>
    <row r="316" spans="1:7" s="108" customFormat="1" ht="15" hidden="1" customHeight="1" x14ac:dyDescent="0.25">
      <c r="A316" s="178"/>
      <c r="B316" s="77" t="s">
        <v>1505</v>
      </c>
      <c r="C316" s="13" t="s">
        <v>9</v>
      </c>
      <c r="D316" s="128">
        <v>2.42</v>
      </c>
      <c r="E316" s="128">
        <v>2.266118520004011</v>
      </c>
      <c r="F316" s="128" t="s">
        <v>1654</v>
      </c>
      <c r="G316" s="128"/>
    </row>
    <row r="317" spans="1:7" s="108" customFormat="1" ht="15" hidden="1" customHeight="1" x14ac:dyDescent="0.25">
      <c r="A317" s="178"/>
      <c r="B317" s="77" t="s">
        <v>1506</v>
      </c>
      <c r="C317" s="13" t="s">
        <v>9</v>
      </c>
      <c r="D317" s="128">
        <v>0</v>
      </c>
      <c r="E317" s="128">
        <v>0</v>
      </c>
      <c r="F317" s="128" t="s">
        <v>1654</v>
      </c>
      <c r="G317" s="128"/>
    </row>
    <row r="318" spans="1:7" s="108" customFormat="1" ht="15" hidden="1" customHeight="1" x14ac:dyDescent="0.25">
      <c r="A318" s="178"/>
      <c r="B318" s="77" t="s">
        <v>1523</v>
      </c>
      <c r="C318" s="13"/>
      <c r="D318" s="109"/>
      <c r="E318" s="109"/>
      <c r="F318" s="109"/>
      <c r="G318" s="109"/>
    </row>
    <row r="319" spans="1:7" s="108" customFormat="1" ht="15" hidden="1" customHeight="1" x14ac:dyDescent="0.25">
      <c r="A319" s="178"/>
      <c r="B319" s="77" t="s">
        <v>1505</v>
      </c>
      <c r="C319" s="13" t="s">
        <v>9</v>
      </c>
      <c r="D319" s="128">
        <v>26.51</v>
      </c>
      <c r="E319" s="128">
        <v>30.482302215983154</v>
      </c>
      <c r="F319" s="128" t="s">
        <v>1654</v>
      </c>
      <c r="G319" s="128"/>
    </row>
    <row r="320" spans="1:7" s="108" customFormat="1" ht="15" hidden="1" customHeight="1" x14ac:dyDescent="0.25">
      <c r="A320" s="178"/>
      <c r="B320" s="77" t="s">
        <v>1506</v>
      </c>
      <c r="C320" s="13" t="s">
        <v>9</v>
      </c>
      <c r="D320" s="128">
        <v>30.56</v>
      </c>
      <c r="E320" s="128">
        <v>41.791044776119399</v>
      </c>
      <c r="F320" s="128" t="s">
        <v>1654</v>
      </c>
      <c r="G320" s="128"/>
    </row>
    <row r="321" spans="1:7" s="108" customFormat="1" ht="60" hidden="1" customHeight="1" x14ac:dyDescent="0.25">
      <c r="A321" s="178" t="s">
        <v>427</v>
      </c>
      <c r="B321" s="77" t="s">
        <v>426</v>
      </c>
      <c r="C321" s="13"/>
      <c r="D321" s="109"/>
      <c r="E321" s="109"/>
      <c r="F321" s="109"/>
      <c r="G321" s="109"/>
    </row>
    <row r="322" spans="1:7" s="108" customFormat="1" ht="15" hidden="1" customHeight="1" x14ac:dyDescent="0.25">
      <c r="A322" s="178"/>
      <c r="B322" s="77" t="s">
        <v>1505</v>
      </c>
      <c r="C322" s="13" t="s">
        <v>9</v>
      </c>
      <c r="D322" s="128">
        <v>34.83</v>
      </c>
      <c r="E322" s="128">
        <v>33.370099268023665</v>
      </c>
      <c r="F322" s="128" t="s">
        <v>1654</v>
      </c>
      <c r="G322" s="128"/>
    </row>
    <row r="323" spans="1:7" s="108" customFormat="1" ht="15" hidden="1" customHeight="1" x14ac:dyDescent="0.25">
      <c r="A323" s="178"/>
      <c r="B323" s="77" t="s">
        <v>1506</v>
      </c>
      <c r="C323" s="13" t="s">
        <v>9</v>
      </c>
      <c r="D323" s="128">
        <v>100</v>
      </c>
      <c r="E323" s="128">
        <v>100</v>
      </c>
      <c r="F323" s="128" t="s">
        <v>1654</v>
      </c>
      <c r="G323" s="128"/>
    </row>
    <row r="324" spans="1:7" s="108" customFormat="1" ht="60" hidden="1" customHeight="1" x14ac:dyDescent="0.25">
      <c r="A324" s="120" t="s">
        <v>429</v>
      </c>
      <c r="B324" s="121" t="s">
        <v>430</v>
      </c>
      <c r="C324" s="106"/>
      <c r="D324" s="109"/>
      <c r="E324" s="109"/>
      <c r="F324" s="109"/>
      <c r="G324" s="109"/>
    </row>
    <row r="325" spans="1:7" s="108" customFormat="1" ht="90" hidden="1" customHeight="1" x14ac:dyDescent="0.25">
      <c r="A325" s="13" t="s">
        <v>441</v>
      </c>
      <c r="B325" s="77" t="s">
        <v>431</v>
      </c>
      <c r="C325" s="13"/>
      <c r="D325" s="109"/>
      <c r="E325" s="109"/>
      <c r="F325" s="109"/>
      <c r="G325" s="109"/>
    </row>
    <row r="326" spans="1:7" s="108" customFormat="1" ht="15" hidden="1" customHeight="1" x14ac:dyDescent="0.25">
      <c r="A326" s="13"/>
      <c r="B326" s="77" t="s">
        <v>206</v>
      </c>
      <c r="C326" s="13" t="s">
        <v>9</v>
      </c>
      <c r="D326" s="128">
        <v>86.67</v>
      </c>
      <c r="E326" s="128" t="s">
        <v>1654</v>
      </c>
      <c r="F326" s="128" t="s">
        <v>1654</v>
      </c>
      <c r="G326" s="128"/>
    </row>
    <row r="327" spans="1:7" s="108" customFormat="1" ht="15" hidden="1" customHeight="1" x14ac:dyDescent="0.25">
      <c r="A327" s="13"/>
      <c r="B327" s="77" t="s">
        <v>432</v>
      </c>
      <c r="C327" s="13" t="s">
        <v>9</v>
      </c>
      <c r="D327" s="128">
        <v>100</v>
      </c>
      <c r="E327" s="128" t="s">
        <v>1654</v>
      </c>
      <c r="F327" s="128" t="s">
        <v>1654</v>
      </c>
      <c r="G327" s="128"/>
    </row>
    <row r="328" spans="1:7" s="108" customFormat="1" ht="90" hidden="1" customHeight="1" x14ac:dyDescent="0.25">
      <c r="A328" s="13" t="s">
        <v>442</v>
      </c>
      <c r="B328" s="77" t="s">
        <v>443</v>
      </c>
      <c r="C328" s="13"/>
      <c r="D328" s="109"/>
      <c r="E328" s="109"/>
      <c r="F328" s="109"/>
      <c r="G328" s="109"/>
    </row>
    <row r="329" spans="1:7" s="108" customFormat="1" ht="15" hidden="1" customHeight="1" x14ac:dyDescent="0.25">
      <c r="A329" s="177"/>
      <c r="B329" s="77" t="s">
        <v>1509</v>
      </c>
      <c r="C329" s="13"/>
      <c r="D329" s="109"/>
      <c r="E329" s="109"/>
      <c r="F329" s="109"/>
      <c r="G329" s="109"/>
    </row>
    <row r="330" spans="1:7" s="108" customFormat="1" ht="15" hidden="1" customHeight="1" x14ac:dyDescent="0.25">
      <c r="A330" s="177"/>
      <c r="B330" s="77" t="s">
        <v>1505</v>
      </c>
      <c r="C330" s="13" t="s">
        <v>9</v>
      </c>
      <c r="D330" s="128">
        <v>87.8</v>
      </c>
      <c r="E330" s="128">
        <v>90.14</v>
      </c>
      <c r="F330" s="128" t="s">
        <v>1654</v>
      </c>
      <c r="G330" s="128"/>
    </row>
    <row r="331" spans="1:7" s="108" customFormat="1" ht="15" hidden="1" customHeight="1" x14ac:dyDescent="0.25">
      <c r="A331" s="177"/>
      <c r="B331" s="77" t="s">
        <v>1506</v>
      </c>
      <c r="C331" s="13" t="s">
        <v>9</v>
      </c>
      <c r="D331" s="128">
        <v>100</v>
      </c>
      <c r="E331" s="128" t="s">
        <v>1654</v>
      </c>
      <c r="F331" s="128" t="s">
        <v>1654</v>
      </c>
      <c r="G331" s="128"/>
    </row>
    <row r="332" spans="1:7" s="108" customFormat="1" ht="15" hidden="1" customHeight="1" x14ac:dyDescent="0.25">
      <c r="A332" s="177"/>
      <c r="B332" s="77" t="s">
        <v>1524</v>
      </c>
      <c r="C332" s="13"/>
      <c r="D332" s="109"/>
      <c r="E332" s="109"/>
      <c r="F332" s="109"/>
      <c r="G332" s="109"/>
    </row>
    <row r="333" spans="1:7" s="108" customFormat="1" ht="15" hidden="1" customHeight="1" x14ac:dyDescent="0.25">
      <c r="A333" s="177"/>
      <c r="B333" s="77" t="s">
        <v>1505</v>
      </c>
      <c r="C333" s="13" t="s">
        <v>9</v>
      </c>
      <c r="D333" s="128">
        <v>97.51</v>
      </c>
      <c r="E333" s="128">
        <v>97.55</v>
      </c>
      <c r="F333" s="128" t="s">
        <v>1654</v>
      </c>
      <c r="G333" s="128"/>
    </row>
    <row r="334" spans="1:7" s="108" customFormat="1" ht="15" hidden="1" customHeight="1" x14ac:dyDescent="0.25">
      <c r="A334" s="177"/>
      <c r="B334" s="77" t="s">
        <v>1506</v>
      </c>
      <c r="C334" s="13" t="s">
        <v>9</v>
      </c>
      <c r="D334" s="128">
        <v>100</v>
      </c>
      <c r="E334" s="128" t="s">
        <v>1654</v>
      </c>
      <c r="F334" s="128" t="s">
        <v>1654</v>
      </c>
      <c r="G334" s="128"/>
    </row>
    <row r="335" spans="1:7" s="108" customFormat="1" ht="90" hidden="1" customHeight="1" x14ac:dyDescent="0.25">
      <c r="A335" s="13" t="s">
        <v>457</v>
      </c>
      <c r="B335" s="77" t="s">
        <v>452</v>
      </c>
      <c r="C335" s="13"/>
      <c r="D335" s="109"/>
      <c r="E335" s="109"/>
      <c r="F335" s="109"/>
      <c r="G335" s="109"/>
    </row>
    <row r="336" spans="1:7" s="108" customFormat="1" ht="15" hidden="1" customHeight="1" x14ac:dyDescent="0.25">
      <c r="A336" s="178"/>
      <c r="B336" s="77" t="s">
        <v>1331</v>
      </c>
      <c r="C336" s="13" t="s">
        <v>9</v>
      </c>
      <c r="D336" s="128">
        <v>10</v>
      </c>
      <c r="E336" s="128" t="s">
        <v>1654</v>
      </c>
      <c r="F336" s="128" t="s">
        <v>1654</v>
      </c>
      <c r="G336" s="128"/>
    </row>
    <row r="337" spans="1:7" s="108" customFormat="1" ht="15" hidden="1" customHeight="1" x14ac:dyDescent="0.25">
      <c r="A337" s="178"/>
      <c r="B337" s="77" t="s">
        <v>460</v>
      </c>
      <c r="C337" s="13" t="s">
        <v>9</v>
      </c>
      <c r="D337" s="128">
        <v>28.89</v>
      </c>
      <c r="E337" s="128" t="s">
        <v>1654</v>
      </c>
      <c r="F337" s="128" t="s">
        <v>1654</v>
      </c>
      <c r="G337" s="128"/>
    </row>
    <row r="338" spans="1:7" s="108" customFormat="1" ht="90" hidden="1" customHeight="1" x14ac:dyDescent="0.25">
      <c r="A338" s="13" t="s">
        <v>404</v>
      </c>
      <c r="B338" s="77" t="s">
        <v>458</v>
      </c>
      <c r="C338" s="13"/>
      <c r="D338" s="109"/>
      <c r="E338" s="109"/>
      <c r="F338" s="109"/>
      <c r="G338" s="109"/>
    </row>
    <row r="339" spans="1:7" s="108" customFormat="1" ht="15" hidden="1" customHeight="1" x14ac:dyDescent="0.25">
      <c r="A339" s="178"/>
      <c r="B339" s="77" t="s">
        <v>1525</v>
      </c>
      <c r="C339" s="13"/>
      <c r="D339" s="109"/>
      <c r="E339" s="109"/>
      <c r="F339" s="109"/>
      <c r="G339" s="109"/>
    </row>
    <row r="340" spans="1:7" s="108" customFormat="1" ht="15" hidden="1" customHeight="1" x14ac:dyDescent="0.25">
      <c r="A340" s="178"/>
      <c r="B340" s="77" t="s">
        <v>1505</v>
      </c>
      <c r="C340" s="13" t="s">
        <v>9</v>
      </c>
      <c r="D340" s="128">
        <v>30.96</v>
      </c>
      <c r="E340" s="128">
        <v>29.43</v>
      </c>
      <c r="F340" s="128" t="s">
        <v>1654</v>
      </c>
      <c r="G340" s="128"/>
    </row>
    <row r="341" spans="1:7" s="108" customFormat="1" ht="15" hidden="1" customHeight="1" x14ac:dyDescent="0.25">
      <c r="A341" s="178"/>
      <c r="B341" s="77" t="s">
        <v>1506</v>
      </c>
      <c r="C341" s="13" t="s">
        <v>9</v>
      </c>
      <c r="D341" s="128">
        <v>33.33</v>
      </c>
      <c r="E341" s="128" t="s">
        <v>1654</v>
      </c>
      <c r="F341" s="128" t="s">
        <v>1654</v>
      </c>
      <c r="G341" s="128"/>
    </row>
    <row r="342" spans="1:7" s="108" customFormat="1" ht="15" hidden="1" customHeight="1" x14ac:dyDescent="0.25">
      <c r="A342" s="178"/>
      <c r="B342" s="77" t="s">
        <v>1526</v>
      </c>
      <c r="C342" s="13"/>
      <c r="D342" s="109"/>
      <c r="E342" s="109"/>
      <c r="F342" s="109"/>
      <c r="G342" s="109"/>
    </row>
    <row r="343" spans="1:7" s="108" customFormat="1" ht="15" hidden="1" customHeight="1" x14ac:dyDescent="0.25">
      <c r="A343" s="178"/>
      <c r="B343" s="77" t="s">
        <v>1505</v>
      </c>
      <c r="C343" s="13" t="s">
        <v>9</v>
      </c>
      <c r="D343" s="128">
        <v>21</v>
      </c>
      <c r="E343" s="128">
        <v>27.200902934537247</v>
      </c>
      <c r="F343" s="128" t="s">
        <v>1654</v>
      </c>
      <c r="G343" s="128"/>
    </row>
    <row r="344" spans="1:7" s="108" customFormat="1" ht="15" hidden="1" customHeight="1" x14ac:dyDescent="0.25">
      <c r="A344" s="178"/>
      <c r="B344" s="77" t="s">
        <v>1506</v>
      </c>
      <c r="C344" s="13" t="s">
        <v>9</v>
      </c>
      <c r="D344" s="128">
        <v>0</v>
      </c>
      <c r="E344" s="128" t="s">
        <v>1654</v>
      </c>
      <c r="F344" s="128" t="s">
        <v>1654</v>
      </c>
      <c r="G344" s="128"/>
    </row>
    <row r="345" spans="1:7" s="108" customFormat="1" ht="75" hidden="1" customHeight="1" x14ac:dyDescent="0.25">
      <c r="A345" s="13" t="s">
        <v>466</v>
      </c>
      <c r="B345" s="77" t="s">
        <v>467</v>
      </c>
      <c r="C345" s="106"/>
      <c r="D345" s="109"/>
      <c r="E345" s="109"/>
      <c r="F345" s="109"/>
      <c r="G345" s="109"/>
    </row>
    <row r="346" spans="1:7" s="108" customFormat="1" ht="15" hidden="1" customHeight="1" x14ac:dyDescent="0.25">
      <c r="A346" s="180"/>
      <c r="B346" s="77" t="s">
        <v>1527</v>
      </c>
      <c r="C346" s="13" t="s">
        <v>9</v>
      </c>
      <c r="D346" s="128">
        <v>12.93</v>
      </c>
      <c r="E346" s="128" t="s">
        <v>1654</v>
      </c>
      <c r="F346" s="128" t="s">
        <v>1654</v>
      </c>
      <c r="G346" s="128"/>
    </row>
    <row r="347" spans="1:7" s="108" customFormat="1" ht="15" hidden="1" customHeight="1" x14ac:dyDescent="0.25">
      <c r="A347" s="180"/>
      <c r="B347" s="77" t="s">
        <v>1528</v>
      </c>
      <c r="C347" s="13" t="s">
        <v>9</v>
      </c>
      <c r="D347" s="128">
        <v>8.0299999999999994</v>
      </c>
      <c r="E347" s="128">
        <v>8.31</v>
      </c>
      <c r="F347" s="128">
        <v>0</v>
      </c>
      <c r="G347" s="128"/>
    </row>
    <row r="348" spans="1:7" s="108" customFormat="1" ht="75" hidden="1" customHeight="1" x14ac:dyDescent="0.25">
      <c r="A348" s="13" t="s">
        <v>488</v>
      </c>
      <c r="B348" s="77" t="s">
        <v>489</v>
      </c>
      <c r="C348" s="13" t="s">
        <v>9</v>
      </c>
      <c r="D348" s="109" t="s">
        <v>1654</v>
      </c>
      <c r="E348" s="109">
        <v>106.5</v>
      </c>
      <c r="F348" s="109">
        <v>0</v>
      </c>
      <c r="G348" s="109"/>
    </row>
    <row r="349" spans="1:7" s="108" customFormat="1" ht="45" hidden="1" customHeight="1" x14ac:dyDescent="0.25">
      <c r="A349" s="13" t="s">
        <v>501</v>
      </c>
      <c r="B349" s="94" t="s">
        <v>1680</v>
      </c>
      <c r="C349" s="13" t="s">
        <v>9</v>
      </c>
      <c r="D349" s="109">
        <v>0</v>
      </c>
      <c r="E349" s="109">
        <v>0</v>
      </c>
      <c r="F349" s="109">
        <v>0</v>
      </c>
      <c r="G349" s="109"/>
    </row>
    <row r="350" spans="1:7" s="108" customFormat="1" ht="75" hidden="1" customHeight="1" x14ac:dyDescent="0.25">
      <c r="A350" s="13" t="s">
        <v>502</v>
      </c>
      <c r="B350" s="94" t="s">
        <v>1681</v>
      </c>
      <c r="C350" s="13" t="s">
        <v>9</v>
      </c>
      <c r="D350" s="109">
        <v>0</v>
      </c>
      <c r="E350" s="109">
        <v>0</v>
      </c>
      <c r="F350" s="109">
        <v>0</v>
      </c>
      <c r="G350" s="109"/>
    </row>
    <row r="351" spans="1:7" s="108" customFormat="1" ht="90" hidden="1" customHeight="1" x14ac:dyDescent="0.25">
      <c r="A351" s="89" t="s">
        <v>1682</v>
      </c>
      <c r="B351" s="94" t="s">
        <v>1683</v>
      </c>
      <c r="C351" s="13" t="s">
        <v>9</v>
      </c>
      <c r="D351" s="109" t="s">
        <v>1654</v>
      </c>
      <c r="E351" s="109" t="s">
        <v>1654</v>
      </c>
      <c r="F351" s="109" t="s">
        <v>1654</v>
      </c>
      <c r="G351" s="109"/>
    </row>
    <row r="352" spans="1:7" s="108" customFormat="1" ht="90" hidden="1" customHeight="1" x14ac:dyDescent="0.25">
      <c r="A352" s="89" t="s">
        <v>1686</v>
      </c>
      <c r="B352" s="94" t="s">
        <v>1687</v>
      </c>
      <c r="C352" s="13" t="s">
        <v>9</v>
      </c>
      <c r="D352" s="109" t="s">
        <v>1654</v>
      </c>
      <c r="E352" s="109" t="s">
        <v>1654</v>
      </c>
      <c r="F352" s="109" t="s">
        <v>1654</v>
      </c>
      <c r="G352" s="109"/>
    </row>
    <row r="353" spans="1:7" s="108" customFormat="1" ht="60" hidden="1" customHeight="1" x14ac:dyDescent="0.25">
      <c r="A353" s="120" t="s">
        <v>503</v>
      </c>
      <c r="B353" s="121" t="s">
        <v>504</v>
      </c>
      <c r="C353" s="13"/>
      <c r="D353" s="109"/>
      <c r="E353" s="109"/>
      <c r="F353" s="109"/>
      <c r="G353" s="109"/>
    </row>
    <row r="354" spans="1:7" s="108" customFormat="1" ht="75" hidden="1" customHeight="1" x14ac:dyDescent="0.25">
      <c r="A354" s="13" t="s">
        <v>506</v>
      </c>
      <c r="B354" s="77" t="s">
        <v>505</v>
      </c>
      <c r="C354" s="13"/>
      <c r="D354" s="109"/>
      <c r="E354" s="109"/>
      <c r="F354" s="109"/>
      <c r="G354" s="109"/>
    </row>
    <row r="355" spans="1:7" s="108" customFormat="1" ht="15" hidden="1" customHeight="1" x14ac:dyDescent="0.25">
      <c r="A355" s="13"/>
      <c r="B355" s="77" t="s">
        <v>1505</v>
      </c>
      <c r="C355" s="13" t="s">
        <v>9</v>
      </c>
      <c r="D355" s="128">
        <v>85.94</v>
      </c>
      <c r="E355" s="128">
        <v>88.349195930423363</v>
      </c>
      <c r="F355" s="128" t="s">
        <v>1654</v>
      </c>
      <c r="G355" s="128"/>
    </row>
    <row r="356" spans="1:7" s="108" customFormat="1" ht="15" hidden="1" customHeight="1" x14ac:dyDescent="0.25">
      <c r="A356" s="13"/>
      <c r="B356" s="77" t="s">
        <v>1506</v>
      </c>
      <c r="C356" s="13" t="s">
        <v>9</v>
      </c>
      <c r="D356" s="128">
        <v>0</v>
      </c>
      <c r="E356" s="128" t="s">
        <v>1654</v>
      </c>
      <c r="F356" s="128" t="s">
        <v>1654</v>
      </c>
      <c r="G356" s="128"/>
    </row>
    <row r="357" spans="1:7" s="108" customFormat="1" ht="60" hidden="1" customHeight="1" x14ac:dyDescent="0.25">
      <c r="A357" s="13" t="s">
        <v>511</v>
      </c>
      <c r="B357" s="77" t="s">
        <v>512</v>
      </c>
      <c r="C357" s="13"/>
      <c r="D357" s="109"/>
      <c r="E357" s="109"/>
      <c r="F357" s="109"/>
      <c r="G357" s="109"/>
    </row>
    <row r="358" spans="1:7" s="108" customFormat="1" ht="15" hidden="1" customHeight="1" x14ac:dyDescent="0.25">
      <c r="A358" s="13"/>
      <c r="B358" s="77" t="s">
        <v>1505</v>
      </c>
      <c r="C358" s="13" t="s">
        <v>9</v>
      </c>
      <c r="D358" s="128">
        <v>162.6</v>
      </c>
      <c r="E358" s="128">
        <v>162.13</v>
      </c>
      <c r="F358" s="128">
        <v>0</v>
      </c>
      <c r="G358" s="128"/>
    </row>
    <row r="359" spans="1:7" s="108" customFormat="1" ht="15" hidden="1" customHeight="1" x14ac:dyDescent="0.25">
      <c r="A359" s="13"/>
      <c r="B359" s="77" t="s">
        <v>1506</v>
      </c>
      <c r="C359" s="13" t="s">
        <v>9</v>
      </c>
      <c r="D359" s="128">
        <v>85.14</v>
      </c>
      <c r="E359" s="128">
        <v>797.45</v>
      </c>
      <c r="F359" s="128">
        <v>0</v>
      </c>
      <c r="G359" s="128"/>
    </row>
    <row r="360" spans="1:7" s="108" customFormat="1" ht="75" hidden="1" customHeight="1" x14ac:dyDescent="0.25">
      <c r="A360" s="13" t="s">
        <v>803</v>
      </c>
      <c r="B360" s="77" t="s">
        <v>522</v>
      </c>
      <c r="C360" s="13"/>
      <c r="D360" s="109"/>
      <c r="E360" s="109"/>
      <c r="F360" s="109"/>
      <c r="G360" s="109"/>
    </row>
    <row r="361" spans="1:7" s="108" customFormat="1" ht="15" hidden="1" customHeight="1" x14ac:dyDescent="0.25">
      <c r="A361" s="177"/>
      <c r="B361" s="77" t="s">
        <v>206</v>
      </c>
      <c r="C361" s="13" t="s">
        <v>1315</v>
      </c>
      <c r="D361" s="128">
        <v>20.02</v>
      </c>
      <c r="E361" s="128" t="s">
        <v>1654</v>
      </c>
      <c r="F361" s="128" t="s">
        <v>1654</v>
      </c>
      <c r="G361" s="128"/>
    </row>
    <row r="362" spans="1:7" s="108" customFormat="1" ht="15" hidden="1" customHeight="1" x14ac:dyDescent="0.25">
      <c r="A362" s="177"/>
      <c r="B362" s="77" t="s">
        <v>242</v>
      </c>
      <c r="C362" s="13" t="s">
        <v>1315</v>
      </c>
      <c r="D362" s="128">
        <v>7.16</v>
      </c>
      <c r="E362" s="128" t="s">
        <v>1654</v>
      </c>
      <c r="F362" s="128" t="s">
        <v>1654</v>
      </c>
      <c r="G362" s="128"/>
    </row>
    <row r="363" spans="1:7" s="108" customFormat="1" ht="60" hidden="1" customHeight="1" x14ac:dyDescent="0.25">
      <c r="A363" s="13" t="s">
        <v>521</v>
      </c>
      <c r="B363" s="77" t="s">
        <v>523</v>
      </c>
      <c r="C363" s="13"/>
      <c r="D363" s="109"/>
      <c r="E363" s="109"/>
      <c r="F363" s="109"/>
      <c r="G363" s="109"/>
    </row>
    <row r="364" spans="1:7" s="108" customFormat="1" ht="15" hidden="1" customHeight="1" x14ac:dyDescent="0.25">
      <c r="A364" s="13"/>
      <c r="B364" s="77" t="s">
        <v>1509</v>
      </c>
      <c r="C364" s="13"/>
      <c r="D364" s="109"/>
      <c r="E364" s="109"/>
      <c r="F364" s="109"/>
      <c r="G364" s="109"/>
    </row>
    <row r="365" spans="1:7" s="108" customFormat="1" ht="15" hidden="1" customHeight="1" x14ac:dyDescent="0.25">
      <c r="A365" s="13"/>
      <c r="B365" s="77" t="s">
        <v>1505</v>
      </c>
      <c r="C365" s="13" t="s">
        <v>1315</v>
      </c>
      <c r="D365" s="128">
        <v>28.14</v>
      </c>
      <c r="E365" s="128">
        <v>29.02</v>
      </c>
      <c r="F365" s="128">
        <v>0</v>
      </c>
      <c r="G365" s="128"/>
    </row>
    <row r="366" spans="1:7" s="108" customFormat="1" ht="15" hidden="1" customHeight="1" x14ac:dyDescent="0.25">
      <c r="A366" s="13"/>
      <c r="B366" s="77" t="s">
        <v>1506</v>
      </c>
      <c r="C366" s="13" t="s">
        <v>1315</v>
      </c>
      <c r="D366" s="128">
        <v>19.16</v>
      </c>
      <c r="E366" s="128">
        <v>23.92</v>
      </c>
      <c r="F366" s="128">
        <v>0</v>
      </c>
      <c r="G366" s="128"/>
    </row>
    <row r="367" spans="1:7" s="108" customFormat="1" ht="15" hidden="1" customHeight="1" x14ac:dyDescent="0.25">
      <c r="A367" s="13"/>
      <c r="B367" s="77" t="s">
        <v>1510</v>
      </c>
      <c r="C367" s="13"/>
      <c r="D367" s="109"/>
      <c r="E367" s="109"/>
      <c r="F367" s="109"/>
      <c r="G367" s="109"/>
    </row>
    <row r="368" spans="1:7" s="108" customFormat="1" ht="15" hidden="1" customHeight="1" x14ac:dyDescent="0.25">
      <c r="A368" s="13"/>
      <c r="B368" s="77" t="s">
        <v>1505</v>
      </c>
      <c r="C368" s="13" t="s">
        <v>1315</v>
      </c>
      <c r="D368" s="128">
        <v>22.89</v>
      </c>
      <c r="E368" s="128">
        <v>25.68</v>
      </c>
      <c r="F368" s="128">
        <v>0</v>
      </c>
      <c r="G368" s="128"/>
    </row>
    <row r="369" spans="1:7" s="108" customFormat="1" ht="15" hidden="1" customHeight="1" x14ac:dyDescent="0.25">
      <c r="A369" s="13"/>
      <c r="B369" s="77" t="s">
        <v>1506</v>
      </c>
      <c r="C369" s="13" t="s">
        <v>1315</v>
      </c>
      <c r="D369" s="128">
        <v>19.16</v>
      </c>
      <c r="E369" s="128">
        <v>15.55</v>
      </c>
      <c r="F369" s="128">
        <v>0</v>
      </c>
      <c r="G369" s="128"/>
    </row>
    <row r="370" spans="1:7" s="108" customFormat="1" ht="75" hidden="1" customHeight="1" x14ac:dyDescent="0.25">
      <c r="A370" s="13" t="s">
        <v>530</v>
      </c>
      <c r="B370" s="77" t="s">
        <v>531</v>
      </c>
      <c r="C370" s="13"/>
      <c r="D370" s="109"/>
      <c r="E370" s="109"/>
      <c r="F370" s="109"/>
      <c r="G370" s="109"/>
    </row>
    <row r="371" spans="1:7" s="108" customFormat="1" ht="15" hidden="1" customHeight="1" x14ac:dyDescent="0.25">
      <c r="A371" s="106"/>
      <c r="B371" s="77" t="s">
        <v>1505</v>
      </c>
      <c r="C371" s="13" t="s">
        <v>9</v>
      </c>
      <c r="D371" s="128">
        <v>65.22</v>
      </c>
      <c r="E371" s="128">
        <v>78.569999999999993</v>
      </c>
      <c r="F371" s="128" t="s">
        <v>1654</v>
      </c>
      <c r="G371" s="128"/>
    </row>
    <row r="372" spans="1:7" s="108" customFormat="1" ht="15" hidden="1" customHeight="1" x14ac:dyDescent="0.25">
      <c r="A372" s="106"/>
      <c r="B372" s="77" t="s">
        <v>1506</v>
      </c>
      <c r="C372" s="13" t="s">
        <v>9</v>
      </c>
      <c r="D372" s="128">
        <v>100</v>
      </c>
      <c r="E372" s="128">
        <v>100</v>
      </c>
      <c r="F372" s="128" t="s">
        <v>1654</v>
      </c>
      <c r="G372" s="128"/>
    </row>
    <row r="373" spans="1:7" s="108" customFormat="1" ht="120" hidden="1" customHeight="1" x14ac:dyDescent="0.25">
      <c r="A373" s="13" t="s">
        <v>1334</v>
      </c>
      <c r="B373" s="22" t="s">
        <v>536</v>
      </c>
      <c r="C373" s="13"/>
      <c r="D373" s="109"/>
      <c r="E373" s="109"/>
      <c r="F373" s="109"/>
      <c r="G373" s="109"/>
    </row>
    <row r="374" spans="1:7" s="108" customFormat="1" ht="30" hidden="1" customHeight="1" x14ac:dyDescent="0.25">
      <c r="A374" s="106"/>
      <c r="B374" s="22" t="s">
        <v>537</v>
      </c>
      <c r="C374" s="13" t="s">
        <v>1314</v>
      </c>
      <c r="D374" s="128">
        <v>17.489999999999998</v>
      </c>
      <c r="E374" s="128" t="s">
        <v>1654</v>
      </c>
      <c r="F374" s="128" t="s">
        <v>1654</v>
      </c>
      <c r="G374" s="128"/>
    </row>
    <row r="375" spans="1:7" s="108" customFormat="1" ht="30" hidden="1" customHeight="1" x14ac:dyDescent="0.25">
      <c r="A375" s="106"/>
      <c r="B375" s="22" t="s">
        <v>542</v>
      </c>
      <c r="C375" s="13" t="s">
        <v>1314</v>
      </c>
      <c r="D375" s="128">
        <v>24.07</v>
      </c>
      <c r="E375" s="128">
        <v>26.16</v>
      </c>
      <c r="F375" s="128">
        <v>0</v>
      </c>
      <c r="G375" s="128"/>
    </row>
    <row r="376" spans="1:7" s="108" customFormat="1" ht="30" hidden="1" customHeight="1" x14ac:dyDescent="0.25">
      <c r="A376" s="120" t="s">
        <v>548</v>
      </c>
      <c r="B376" s="121" t="s">
        <v>549</v>
      </c>
      <c r="C376" s="106"/>
      <c r="D376" s="109"/>
      <c r="E376" s="109"/>
      <c r="F376" s="109"/>
      <c r="G376" s="109"/>
    </row>
    <row r="377" spans="1:7" s="108" customFormat="1" ht="75" hidden="1" customHeight="1" x14ac:dyDescent="0.25">
      <c r="A377" s="13" t="s">
        <v>551</v>
      </c>
      <c r="B377" s="77" t="s">
        <v>550</v>
      </c>
      <c r="C377" s="13"/>
      <c r="D377" s="109"/>
      <c r="E377" s="109"/>
      <c r="F377" s="109"/>
      <c r="G377" s="109"/>
    </row>
    <row r="378" spans="1:7" s="108" customFormat="1" ht="15" hidden="1" customHeight="1" x14ac:dyDescent="0.25">
      <c r="A378" s="13"/>
      <c r="B378" s="77" t="s">
        <v>1505</v>
      </c>
      <c r="C378" s="13" t="s">
        <v>9</v>
      </c>
      <c r="D378" s="128">
        <v>50</v>
      </c>
      <c r="E378" s="128">
        <v>53.57</v>
      </c>
      <c r="F378" s="128">
        <v>0</v>
      </c>
      <c r="G378" s="128"/>
    </row>
    <row r="379" spans="1:7" s="108" customFormat="1" ht="15" hidden="1" customHeight="1" x14ac:dyDescent="0.25">
      <c r="A379" s="13"/>
      <c r="B379" s="77" t="s">
        <v>1506</v>
      </c>
      <c r="C379" s="13" t="s">
        <v>9</v>
      </c>
      <c r="D379" s="128">
        <v>100</v>
      </c>
      <c r="E379" s="128">
        <v>100</v>
      </c>
      <c r="F379" s="128">
        <v>0</v>
      </c>
      <c r="G379" s="128"/>
    </row>
    <row r="380" spans="1:7" s="108" customFormat="1" ht="45" hidden="1" customHeight="1" x14ac:dyDescent="0.25">
      <c r="A380" s="13" t="s">
        <v>557</v>
      </c>
      <c r="B380" s="77" t="s">
        <v>558</v>
      </c>
      <c r="C380" s="13"/>
      <c r="D380" s="109"/>
      <c r="E380" s="109"/>
      <c r="F380" s="109"/>
      <c r="G380" s="109"/>
    </row>
    <row r="381" spans="1:7" s="108" customFormat="1" ht="15" hidden="1" customHeight="1" x14ac:dyDescent="0.25">
      <c r="A381" s="13"/>
      <c r="B381" s="77" t="s">
        <v>1527</v>
      </c>
      <c r="C381" s="13" t="s">
        <v>9</v>
      </c>
      <c r="D381" s="128">
        <v>1.27</v>
      </c>
      <c r="E381" s="128">
        <v>1.86</v>
      </c>
      <c r="F381" s="128">
        <v>0</v>
      </c>
      <c r="G381" s="128"/>
    </row>
    <row r="382" spans="1:7" s="108" customFormat="1" ht="15" hidden="1" customHeight="1" x14ac:dyDescent="0.25">
      <c r="A382" s="13"/>
      <c r="B382" s="77" t="s">
        <v>1528</v>
      </c>
      <c r="C382" s="13" t="s">
        <v>9</v>
      </c>
      <c r="D382" s="128" t="s">
        <v>1654</v>
      </c>
      <c r="E382" s="128">
        <v>0.69</v>
      </c>
      <c r="F382" s="128">
        <v>0</v>
      </c>
      <c r="G382" s="128"/>
    </row>
    <row r="383" spans="1:7" s="108" customFormat="1" ht="45" hidden="1" customHeight="1" x14ac:dyDescent="0.25">
      <c r="A383" s="13" t="s">
        <v>572</v>
      </c>
      <c r="B383" s="77" t="s">
        <v>565</v>
      </c>
      <c r="C383" s="13"/>
      <c r="D383" s="109"/>
      <c r="E383" s="109"/>
      <c r="F383" s="109"/>
      <c r="G383" s="109"/>
    </row>
    <row r="384" spans="1:7" s="108" customFormat="1" ht="15" hidden="1" customHeight="1" x14ac:dyDescent="0.25">
      <c r="A384" s="180"/>
      <c r="B384" s="77" t="s">
        <v>1527</v>
      </c>
      <c r="C384" s="13" t="s">
        <v>9</v>
      </c>
      <c r="D384" s="128">
        <v>0.94</v>
      </c>
      <c r="E384" s="128">
        <v>0.93</v>
      </c>
      <c r="F384" s="128">
        <v>0</v>
      </c>
      <c r="G384" s="128"/>
    </row>
    <row r="385" spans="1:7" s="108" customFormat="1" ht="15" hidden="1" customHeight="1" x14ac:dyDescent="0.25">
      <c r="A385" s="180"/>
      <c r="B385" s="77" t="s">
        <v>1529</v>
      </c>
      <c r="C385" s="13" t="s">
        <v>9</v>
      </c>
      <c r="D385" s="128">
        <v>0.39</v>
      </c>
      <c r="E385" s="128">
        <v>0.62</v>
      </c>
      <c r="F385" s="128">
        <v>0</v>
      </c>
      <c r="G385" s="128"/>
    </row>
    <row r="386" spans="1:7" s="108" customFormat="1" ht="45" hidden="1" customHeight="1" x14ac:dyDescent="0.25">
      <c r="A386" s="13" t="s">
        <v>1690</v>
      </c>
      <c r="B386" s="22" t="s">
        <v>1691</v>
      </c>
      <c r="C386" s="13"/>
      <c r="D386" s="128"/>
      <c r="E386" s="128"/>
      <c r="F386" s="128"/>
      <c r="G386" s="128"/>
    </row>
    <row r="387" spans="1:7" s="108" customFormat="1" ht="15" hidden="1" customHeight="1" x14ac:dyDescent="0.25">
      <c r="A387" s="180"/>
      <c r="B387" s="22" t="s">
        <v>1692</v>
      </c>
      <c r="C387" s="13" t="s">
        <v>1124</v>
      </c>
      <c r="D387" s="128">
        <v>0</v>
      </c>
      <c r="E387" s="128">
        <v>0</v>
      </c>
      <c r="F387" s="128">
        <v>0</v>
      </c>
      <c r="G387" s="128"/>
    </row>
    <row r="388" spans="1:7" s="108" customFormat="1" ht="15" hidden="1" customHeight="1" x14ac:dyDescent="0.25">
      <c r="A388" s="180"/>
      <c r="B388" s="22" t="s">
        <v>1693</v>
      </c>
      <c r="C388" s="13" t="s">
        <v>1124</v>
      </c>
      <c r="D388" s="128">
        <v>0</v>
      </c>
      <c r="E388" s="128">
        <v>0</v>
      </c>
      <c r="F388" s="128">
        <v>0</v>
      </c>
      <c r="G388" s="128"/>
    </row>
    <row r="389" spans="1:7" s="108" customFormat="1" ht="15" hidden="1" customHeight="1" x14ac:dyDescent="0.25">
      <c r="A389" s="180"/>
      <c r="B389" s="22" t="s">
        <v>1694</v>
      </c>
      <c r="C389" s="13" t="s">
        <v>1124</v>
      </c>
      <c r="D389" s="128">
        <v>0</v>
      </c>
      <c r="E389" s="128">
        <v>0</v>
      </c>
      <c r="F389" s="128">
        <v>0</v>
      </c>
      <c r="G389" s="128"/>
    </row>
    <row r="390" spans="1:7" s="108" customFormat="1" ht="90" hidden="1" customHeight="1" x14ac:dyDescent="0.25">
      <c r="A390" s="13" t="s">
        <v>1695</v>
      </c>
      <c r="B390" s="22" t="s">
        <v>1696</v>
      </c>
      <c r="C390" s="13"/>
      <c r="D390" s="128"/>
      <c r="E390" s="128"/>
      <c r="F390" s="128"/>
      <c r="G390" s="128"/>
    </row>
    <row r="391" spans="1:7" s="108" customFormat="1" ht="15" hidden="1" customHeight="1" x14ac:dyDescent="0.25">
      <c r="A391" s="180"/>
      <c r="B391" s="22" t="s">
        <v>559</v>
      </c>
      <c r="C391" s="13" t="s">
        <v>9</v>
      </c>
      <c r="D391" s="128" t="s">
        <v>1654</v>
      </c>
      <c r="E391" s="128" t="s">
        <v>1654</v>
      </c>
      <c r="F391" s="128" t="s">
        <v>1654</v>
      </c>
      <c r="G391" s="128"/>
    </row>
    <row r="392" spans="1:7" s="108" customFormat="1" ht="15" hidden="1" customHeight="1" x14ac:dyDescent="0.25">
      <c r="A392" s="180"/>
      <c r="B392" s="22" t="s">
        <v>1333</v>
      </c>
      <c r="C392" s="13" t="s">
        <v>9</v>
      </c>
      <c r="D392" s="128" t="s">
        <v>1654</v>
      </c>
      <c r="E392" s="128" t="s">
        <v>1654</v>
      </c>
      <c r="F392" s="128" t="s">
        <v>1654</v>
      </c>
      <c r="G392" s="128"/>
    </row>
    <row r="393" spans="1:7" s="108" customFormat="1" ht="45" hidden="1" customHeight="1" x14ac:dyDescent="0.25">
      <c r="A393" s="120" t="s">
        <v>576</v>
      </c>
      <c r="B393" s="121" t="s">
        <v>577</v>
      </c>
      <c r="C393" s="106"/>
      <c r="D393" s="109"/>
      <c r="E393" s="109"/>
      <c r="F393" s="109"/>
      <c r="G393" s="109"/>
    </row>
    <row r="394" spans="1:7" s="108" customFormat="1" ht="60" hidden="1" customHeight="1" x14ac:dyDescent="0.25">
      <c r="A394" s="13" t="s">
        <v>579</v>
      </c>
      <c r="B394" s="77" t="s">
        <v>578</v>
      </c>
      <c r="C394" s="13"/>
      <c r="D394" s="109"/>
      <c r="E394" s="109"/>
      <c r="F394" s="109"/>
      <c r="G394" s="109"/>
    </row>
    <row r="395" spans="1:7" s="108" customFormat="1" ht="15" hidden="1" customHeight="1" x14ac:dyDescent="0.25">
      <c r="A395" s="13"/>
      <c r="B395" s="77" t="s">
        <v>1505</v>
      </c>
      <c r="C395" s="13" t="s">
        <v>9</v>
      </c>
      <c r="D395" s="128">
        <v>51.55</v>
      </c>
      <c r="E395" s="128">
        <v>53.15</v>
      </c>
      <c r="F395" s="128">
        <v>0</v>
      </c>
      <c r="G395" s="128"/>
    </row>
    <row r="396" spans="1:7" s="108" customFormat="1" ht="15" hidden="1" customHeight="1" x14ac:dyDescent="0.25">
      <c r="A396" s="13"/>
      <c r="B396" s="77" t="s">
        <v>1506</v>
      </c>
      <c r="C396" s="13" t="s">
        <v>9</v>
      </c>
      <c r="D396" s="128">
        <v>0</v>
      </c>
      <c r="E396" s="128">
        <v>0</v>
      </c>
      <c r="F396" s="128">
        <v>0</v>
      </c>
      <c r="G396" s="128"/>
    </row>
    <row r="397" spans="1:7" s="108" customFormat="1" ht="45" hidden="1" customHeight="1" x14ac:dyDescent="0.25">
      <c r="A397" s="13" t="s">
        <v>584</v>
      </c>
      <c r="B397" s="77" t="s">
        <v>585</v>
      </c>
      <c r="C397" s="106"/>
      <c r="D397" s="109"/>
      <c r="E397" s="109"/>
      <c r="F397" s="109"/>
      <c r="G397" s="109"/>
    </row>
    <row r="398" spans="1:7" s="108" customFormat="1" ht="15" hidden="1" customHeight="1" x14ac:dyDescent="0.25">
      <c r="A398" s="106"/>
      <c r="B398" s="77" t="s">
        <v>1530</v>
      </c>
      <c r="C398" s="13" t="s">
        <v>9</v>
      </c>
      <c r="D398" s="109"/>
      <c r="E398" s="109"/>
      <c r="F398" s="109"/>
      <c r="G398" s="109"/>
    </row>
    <row r="399" spans="1:7" s="108" customFormat="1" ht="15" hidden="1" customHeight="1" x14ac:dyDescent="0.25">
      <c r="A399" s="106"/>
      <c r="B399" s="77" t="s">
        <v>1531</v>
      </c>
      <c r="C399" s="13" t="s">
        <v>9</v>
      </c>
      <c r="D399" s="109"/>
      <c r="E399" s="109"/>
      <c r="F399" s="109"/>
      <c r="G399" s="109"/>
    </row>
    <row r="400" spans="1:7" s="108" customFormat="1" ht="75" hidden="1" customHeight="1" x14ac:dyDescent="0.25">
      <c r="A400" s="13" t="s">
        <v>1701</v>
      </c>
      <c r="B400" s="22" t="s">
        <v>1702</v>
      </c>
      <c r="C400" s="13"/>
      <c r="D400" s="128"/>
      <c r="E400" s="128"/>
      <c r="F400" s="128"/>
      <c r="G400" s="128"/>
    </row>
    <row r="401" spans="1:7" s="108" customFormat="1" ht="15" hidden="1" customHeight="1" x14ac:dyDescent="0.25">
      <c r="A401" s="180"/>
      <c r="B401" s="22" t="s">
        <v>1703</v>
      </c>
      <c r="C401" s="13" t="s">
        <v>9</v>
      </c>
      <c r="D401" s="128" t="s">
        <v>1654</v>
      </c>
      <c r="E401" s="128" t="s">
        <v>1654</v>
      </c>
      <c r="F401" s="128" t="s">
        <v>1654</v>
      </c>
      <c r="G401" s="128"/>
    </row>
    <row r="402" spans="1:7" s="108" customFormat="1" ht="15" hidden="1" customHeight="1" x14ac:dyDescent="0.25">
      <c r="A402" s="180"/>
      <c r="B402" s="22" t="s">
        <v>1706</v>
      </c>
      <c r="C402" s="13" t="s">
        <v>9</v>
      </c>
      <c r="D402" s="128" t="s">
        <v>1654</v>
      </c>
      <c r="E402" s="128" t="s">
        <v>1654</v>
      </c>
      <c r="F402" s="128" t="s">
        <v>1654</v>
      </c>
      <c r="G402" s="128"/>
    </row>
    <row r="403" spans="1:7" s="108" customFormat="1" ht="60" hidden="1" customHeight="1" x14ac:dyDescent="0.25">
      <c r="A403" s="120" t="s">
        <v>591</v>
      </c>
      <c r="B403" s="121" t="s">
        <v>592</v>
      </c>
      <c r="C403" s="106"/>
      <c r="D403" s="109"/>
      <c r="E403" s="109"/>
      <c r="F403" s="109"/>
      <c r="G403" s="109"/>
    </row>
    <row r="404" spans="1:7" s="108" customFormat="1" ht="15" hidden="1" customHeight="1" x14ac:dyDescent="0.25">
      <c r="A404" s="13" t="s">
        <v>593</v>
      </c>
      <c r="B404" s="77" t="s">
        <v>1335</v>
      </c>
      <c r="C404" s="13"/>
      <c r="D404" s="109"/>
      <c r="E404" s="109"/>
      <c r="F404" s="109"/>
      <c r="G404" s="109"/>
    </row>
    <row r="405" spans="1:7" s="108" customFormat="1" ht="15" hidden="1" customHeight="1" x14ac:dyDescent="0.25">
      <c r="A405" s="13"/>
      <c r="B405" s="77" t="s">
        <v>1532</v>
      </c>
      <c r="C405" s="13"/>
      <c r="D405" s="109"/>
      <c r="E405" s="109"/>
      <c r="F405" s="109"/>
      <c r="G405" s="109"/>
    </row>
    <row r="406" spans="1:7" s="108" customFormat="1" ht="15" hidden="1" customHeight="1" x14ac:dyDescent="0.25">
      <c r="A406" s="13"/>
      <c r="B406" s="77" t="s">
        <v>1658</v>
      </c>
      <c r="C406" s="13" t="s">
        <v>9</v>
      </c>
      <c r="D406" s="109" t="s">
        <v>1654</v>
      </c>
      <c r="E406" s="109">
        <v>100</v>
      </c>
      <c r="F406" s="109" t="s">
        <v>1654</v>
      </c>
      <c r="G406" s="109"/>
    </row>
    <row r="407" spans="1:7" s="108" customFormat="1" ht="45" hidden="1" customHeight="1" x14ac:dyDescent="0.25">
      <c r="A407" s="106"/>
      <c r="B407" s="77" t="s">
        <v>1657</v>
      </c>
      <c r="C407" s="13" t="s">
        <v>9</v>
      </c>
      <c r="D407" s="109" t="s">
        <v>1654</v>
      </c>
      <c r="E407" s="109" t="s">
        <v>1654</v>
      </c>
      <c r="F407" s="109" t="s">
        <v>1654</v>
      </c>
      <c r="G407" s="109"/>
    </row>
    <row r="408" spans="1:7" s="108" customFormat="1" ht="15" hidden="1" customHeight="1" x14ac:dyDescent="0.25">
      <c r="A408" s="106"/>
      <c r="B408" s="77" t="s">
        <v>1533</v>
      </c>
      <c r="C408" s="106"/>
      <c r="D408" s="109"/>
      <c r="E408" s="109"/>
      <c r="F408" s="109"/>
      <c r="G408" s="109"/>
    </row>
    <row r="409" spans="1:7" s="108" customFormat="1" ht="15" hidden="1" customHeight="1" x14ac:dyDescent="0.25">
      <c r="A409" s="106"/>
      <c r="B409" s="77" t="s">
        <v>1656</v>
      </c>
      <c r="C409" s="13" t="s">
        <v>9</v>
      </c>
      <c r="D409" s="109" t="s">
        <v>1654</v>
      </c>
      <c r="E409" s="109">
        <v>117.14</v>
      </c>
      <c r="F409" s="109" t="s">
        <v>1654</v>
      </c>
      <c r="G409" s="109"/>
    </row>
    <row r="410" spans="1:7" s="108" customFormat="1" ht="15" hidden="1" customHeight="1" x14ac:dyDescent="0.25">
      <c r="A410" s="106"/>
      <c r="B410" s="77" t="s">
        <v>1655</v>
      </c>
      <c r="C410" s="13" t="s">
        <v>9</v>
      </c>
      <c r="D410" s="109" t="s">
        <v>1654</v>
      </c>
      <c r="E410" s="109">
        <v>100</v>
      </c>
      <c r="F410" s="109" t="s">
        <v>1654</v>
      </c>
      <c r="G410" s="109"/>
    </row>
    <row r="411" spans="1:7" s="108" customFormat="1" ht="45" hidden="1" customHeight="1" x14ac:dyDescent="0.25">
      <c r="A411" s="106"/>
      <c r="B411" s="77" t="s">
        <v>1659</v>
      </c>
      <c r="C411" s="13" t="s">
        <v>9</v>
      </c>
      <c r="D411" s="109" t="s">
        <v>1654</v>
      </c>
      <c r="E411" s="109">
        <v>100</v>
      </c>
      <c r="F411" s="109" t="s">
        <v>1654</v>
      </c>
      <c r="G411" s="109"/>
    </row>
    <row r="412" spans="1:7" s="108" customFormat="1" ht="45" hidden="1" customHeight="1" x14ac:dyDescent="0.25">
      <c r="A412" s="106"/>
      <c r="B412" s="77" t="s">
        <v>1660</v>
      </c>
      <c r="C412" s="13" t="s">
        <v>9</v>
      </c>
      <c r="D412" s="109" t="s">
        <v>1654</v>
      </c>
      <c r="E412" s="109" t="s">
        <v>1654</v>
      </c>
      <c r="F412" s="109" t="s">
        <v>1654</v>
      </c>
      <c r="G412" s="109"/>
    </row>
    <row r="413" spans="1:7" s="108" customFormat="1" ht="60" hidden="1" customHeight="1" x14ac:dyDescent="0.25">
      <c r="A413" s="120" t="s">
        <v>610</v>
      </c>
      <c r="B413" s="121" t="s">
        <v>611</v>
      </c>
      <c r="C413" s="106"/>
      <c r="D413" s="109"/>
      <c r="E413" s="109"/>
      <c r="F413" s="109"/>
      <c r="G413" s="109"/>
    </row>
    <row r="414" spans="1:7" s="108" customFormat="1" ht="75" hidden="1" customHeight="1" x14ac:dyDescent="0.25">
      <c r="A414" s="13" t="s">
        <v>613</v>
      </c>
      <c r="B414" s="77" t="s">
        <v>696</v>
      </c>
      <c r="C414" s="13"/>
      <c r="D414" s="109"/>
      <c r="E414" s="109"/>
      <c r="F414" s="109"/>
      <c r="G414" s="109"/>
    </row>
    <row r="415" spans="1:7" s="108" customFormat="1" ht="15" hidden="1" customHeight="1" x14ac:dyDescent="0.25">
      <c r="A415" s="106"/>
      <c r="B415" s="77" t="s">
        <v>1534</v>
      </c>
      <c r="C415" s="13"/>
      <c r="D415" s="109"/>
      <c r="E415" s="109"/>
      <c r="F415" s="109"/>
      <c r="G415" s="109"/>
    </row>
    <row r="416" spans="1:7" s="108" customFormat="1" ht="15" hidden="1" customHeight="1" x14ac:dyDescent="0.25">
      <c r="A416" s="106"/>
      <c r="B416" s="77" t="s">
        <v>1505</v>
      </c>
      <c r="C416" s="13" t="s">
        <v>9</v>
      </c>
      <c r="D416" s="128">
        <v>2.4500000000000002</v>
      </c>
      <c r="E416" s="128">
        <v>8.1110878237116921</v>
      </c>
      <c r="F416" s="128" t="s">
        <v>1654</v>
      </c>
      <c r="G416" s="128"/>
    </row>
    <row r="417" spans="1:7" s="108" customFormat="1" ht="15" hidden="1" customHeight="1" x14ac:dyDescent="0.25">
      <c r="A417" s="106"/>
      <c r="B417" s="77" t="s">
        <v>1506</v>
      </c>
      <c r="C417" s="13" t="s">
        <v>9</v>
      </c>
      <c r="D417" s="128">
        <v>0</v>
      </c>
      <c r="E417" s="128" t="s">
        <v>1654</v>
      </c>
      <c r="F417" s="128" t="s">
        <v>1654</v>
      </c>
      <c r="G417" s="128"/>
    </row>
    <row r="418" spans="1:7" s="108" customFormat="1" ht="15" hidden="1" customHeight="1" x14ac:dyDescent="0.25">
      <c r="A418" s="106"/>
      <c r="B418" s="77" t="s">
        <v>1535</v>
      </c>
      <c r="C418" s="13"/>
      <c r="D418" s="109"/>
      <c r="E418" s="109"/>
      <c r="F418" s="109"/>
      <c r="G418" s="109"/>
    </row>
    <row r="419" spans="1:7" s="108" customFormat="1" ht="15" hidden="1" customHeight="1" x14ac:dyDescent="0.25">
      <c r="A419" s="106"/>
      <c r="B419" s="77" t="s">
        <v>1505</v>
      </c>
      <c r="C419" s="13" t="s">
        <v>9</v>
      </c>
      <c r="D419" s="128">
        <v>0</v>
      </c>
      <c r="E419" s="128">
        <v>0</v>
      </c>
      <c r="F419" s="128" t="s">
        <v>1654</v>
      </c>
      <c r="G419" s="128"/>
    </row>
    <row r="420" spans="1:7" s="108" customFormat="1" ht="15" hidden="1" customHeight="1" x14ac:dyDescent="0.25">
      <c r="A420" s="106"/>
      <c r="B420" s="77" t="s">
        <v>1506</v>
      </c>
      <c r="C420" s="13" t="s">
        <v>9</v>
      </c>
      <c r="D420" s="128">
        <v>0</v>
      </c>
      <c r="E420" s="128">
        <v>100</v>
      </c>
      <c r="F420" s="128" t="s">
        <v>1654</v>
      </c>
      <c r="G420" s="128"/>
    </row>
    <row r="421" spans="1:7" s="108" customFormat="1" ht="75" hidden="1" customHeight="1" x14ac:dyDescent="0.25">
      <c r="A421" s="13" t="s">
        <v>628</v>
      </c>
      <c r="B421" s="22" t="s">
        <v>629</v>
      </c>
      <c r="C421" s="13"/>
      <c r="D421" s="109"/>
      <c r="E421" s="109"/>
      <c r="F421" s="109"/>
      <c r="G421" s="109"/>
    </row>
    <row r="422" spans="1:7" s="108" customFormat="1" ht="15" hidden="1" customHeight="1" x14ac:dyDescent="0.25">
      <c r="A422" s="13"/>
      <c r="B422" s="77" t="s">
        <v>1534</v>
      </c>
      <c r="C422" s="13"/>
      <c r="D422" s="109"/>
      <c r="E422" s="109"/>
      <c r="F422" s="109"/>
      <c r="G422" s="109"/>
    </row>
    <row r="423" spans="1:7" s="108" customFormat="1" ht="15" hidden="1" customHeight="1" x14ac:dyDescent="0.25">
      <c r="A423" s="13"/>
      <c r="B423" s="77" t="s">
        <v>1505</v>
      </c>
      <c r="C423" s="13" t="s">
        <v>9</v>
      </c>
      <c r="D423" s="128">
        <v>13</v>
      </c>
      <c r="E423" s="128">
        <v>6.7848083931005734</v>
      </c>
      <c r="F423" s="128" t="s">
        <v>1654</v>
      </c>
      <c r="G423" s="128"/>
    </row>
    <row r="424" spans="1:7" s="108" customFormat="1" ht="15" hidden="1" customHeight="1" x14ac:dyDescent="0.25">
      <c r="A424" s="13"/>
      <c r="B424" s="77" t="s">
        <v>1506</v>
      </c>
      <c r="C424" s="13" t="s">
        <v>9</v>
      </c>
      <c r="D424" s="128">
        <v>100</v>
      </c>
      <c r="E424" s="128">
        <v>100</v>
      </c>
      <c r="F424" s="128" t="s">
        <v>1654</v>
      </c>
      <c r="G424" s="128"/>
    </row>
    <row r="425" spans="1:7" s="108" customFormat="1" ht="15" hidden="1" customHeight="1" x14ac:dyDescent="0.25">
      <c r="A425" s="106"/>
      <c r="B425" s="77" t="s">
        <v>1536</v>
      </c>
      <c r="C425" s="13"/>
      <c r="D425" s="109"/>
      <c r="E425" s="109"/>
      <c r="F425" s="109"/>
      <c r="G425" s="109"/>
    </row>
    <row r="426" spans="1:7" s="108" customFormat="1" ht="15" hidden="1" customHeight="1" x14ac:dyDescent="0.25">
      <c r="A426" s="106"/>
      <c r="B426" s="77" t="s">
        <v>1505</v>
      </c>
      <c r="C426" s="13" t="s">
        <v>9</v>
      </c>
      <c r="D426" s="128">
        <v>0</v>
      </c>
      <c r="E426" s="128">
        <v>0</v>
      </c>
      <c r="F426" s="128">
        <v>0</v>
      </c>
      <c r="G426" s="128"/>
    </row>
    <row r="427" spans="1:7" s="108" customFormat="1" ht="15" hidden="1" customHeight="1" x14ac:dyDescent="0.25">
      <c r="A427" s="106"/>
      <c r="B427" s="77" t="s">
        <v>1506</v>
      </c>
      <c r="C427" s="13" t="s">
        <v>9</v>
      </c>
      <c r="D427" s="128">
        <v>0</v>
      </c>
      <c r="E427" s="128">
        <v>0</v>
      </c>
      <c r="F427" s="128">
        <v>0</v>
      </c>
      <c r="G427" s="128"/>
    </row>
    <row r="428" spans="1:7" s="108" customFormat="1" ht="30" hidden="1" customHeight="1" x14ac:dyDescent="0.25">
      <c r="A428" s="13" t="s">
        <v>639</v>
      </c>
      <c r="B428" s="77" t="s">
        <v>1338</v>
      </c>
      <c r="C428" s="106"/>
      <c r="D428" s="109"/>
      <c r="E428" s="109"/>
      <c r="F428" s="109"/>
      <c r="G428" s="109"/>
    </row>
    <row r="429" spans="1:7" s="108" customFormat="1" ht="60" hidden="1" customHeight="1" x14ac:dyDescent="0.25">
      <c r="A429" s="106"/>
      <c r="B429" s="77" t="s">
        <v>1537</v>
      </c>
      <c r="C429" s="13" t="s">
        <v>1317</v>
      </c>
      <c r="D429" s="128">
        <v>188.48</v>
      </c>
      <c r="E429" s="128">
        <v>0</v>
      </c>
      <c r="F429" s="128" t="s">
        <v>1654</v>
      </c>
      <c r="G429" s="128"/>
    </row>
    <row r="430" spans="1:7" s="108" customFormat="1" ht="45" hidden="1" customHeight="1" x14ac:dyDescent="0.25">
      <c r="A430" s="106"/>
      <c r="B430" s="77" t="s">
        <v>1538</v>
      </c>
      <c r="C430" s="13"/>
      <c r="D430" s="109"/>
      <c r="E430" s="109"/>
      <c r="F430" s="109"/>
      <c r="G430" s="109"/>
    </row>
    <row r="431" spans="1:7" s="108" customFormat="1" ht="15" hidden="1" customHeight="1" x14ac:dyDescent="0.25">
      <c r="A431" s="106"/>
      <c r="B431" s="77" t="s">
        <v>1505</v>
      </c>
      <c r="C431" s="13" t="s">
        <v>1317</v>
      </c>
      <c r="D431" s="128">
        <v>387.3</v>
      </c>
      <c r="E431" s="128">
        <v>428.31</v>
      </c>
      <c r="F431" s="128">
        <v>428.31</v>
      </c>
      <c r="G431" s="128"/>
    </row>
    <row r="432" spans="1:7" s="108" customFormat="1" ht="15" hidden="1" customHeight="1" x14ac:dyDescent="0.25">
      <c r="A432" s="106"/>
      <c r="B432" s="77" t="s">
        <v>1506</v>
      </c>
      <c r="C432" s="13" t="s">
        <v>1317</v>
      </c>
      <c r="D432" s="128">
        <v>29.2</v>
      </c>
      <c r="E432" s="128">
        <v>37.46</v>
      </c>
      <c r="F432" s="128">
        <v>37.46</v>
      </c>
      <c r="G432" s="128"/>
    </row>
    <row r="433" spans="1:7" s="108" customFormat="1" ht="60" hidden="1" customHeight="1" x14ac:dyDescent="0.25">
      <c r="A433" s="120" t="s">
        <v>676</v>
      </c>
      <c r="B433" s="121" t="s">
        <v>649</v>
      </c>
      <c r="C433" s="106"/>
      <c r="D433" s="109"/>
      <c r="E433" s="109"/>
      <c r="F433" s="109"/>
      <c r="G433" s="109"/>
    </row>
    <row r="434" spans="1:7" s="108" customFormat="1" ht="90" hidden="1" customHeight="1" x14ac:dyDescent="0.25">
      <c r="A434" s="13" t="s">
        <v>677</v>
      </c>
      <c r="B434" s="77" t="s">
        <v>650</v>
      </c>
      <c r="C434" s="13"/>
      <c r="D434" s="109"/>
      <c r="E434" s="109"/>
      <c r="F434" s="109"/>
      <c r="G434" s="109"/>
    </row>
    <row r="435" spans="1:7" s="108" customFormat="1" ht="15" hidden="1" customHeight="1" x14ac:dyDescent="0.25">
      <c r="A435" s="13"/>
      <c r="B435" s="77" t="s">
        <v>1505</v>
      </c>
      <c r="C435" s="13" t="s">
        <v>9</v>
      </c>
      <c r="D435" s="128">
        <v>0</v>
      </c>
      <c r="E435" s="128">
        <v>12.5</v>
      </c>
      <c r="F435" s="128" t="s">
        <v>1654</v>
      </c>
      <c r="G435" s="128"/>
    </row>
    <row r="436" spans="1:7" s="108" customFormat="1" ht="15" hidden="1" customHeight="1" x14ac:dyDescent="0.25">
      <c r="A436" s="13"/>
      <c r="B436" s="77" t="s">
        <v>1506</v>
      </c>
      <c r="C436" s="13" t="s">
        <v>9</v>
      </c>
      <c r="D436" s="128">
        <v>0</v>
      </c>
      <c r="E436" s="128" t="s">
        <v>1654</v>
      </c>
      <c r="F436" s="128" t="s">
        <v>1654</v>
      </c>
      <c r="G436" s="128"/>
    </row>
    <row r="437" spans="1:7" s="108" customFormat="1" ht="105" hidden="1" customHeight="1" x14ac:dyDescent="0.25">
      <c r="A437" s="13" t="s">
        <v>1709</v>
      </c>
      <c r="B437" s="22" t="s">
        <v>1710</v>
      </c>
      <c r="C437" s="13" t="s">
        <v>9</v>
      </c>
      <c r="D437" s="128" t="s">
        <v>1654</v>
      </c>
      <c r="E437" s="128" t="s">
        <v>1654</v>
      </c>
      <c r="F437" s="128" t="s">
        <v>1654</v>
      </c>
      <c r="G437" s="128"/>
    </row>
    <row r="438" spans="1:7" s="108" customFormat="1" ht="60" hidden="1" customHeight="1" x14ac:dyDescent="0.25">
      <c r="A438" s="120" t="s">
        <v>655</v>
      </c>
      <c r="B438" s="121" t="s">
        <v>656</v>
      </c>
      <c r="C438" s="106"/>
      <c r="D438" s="109"/>
      <c r="E438" s="109"/>
      <c r="F438" s="109"/>
      <c r="G438" s="109"/>
    </row>
    <row r="439" spans="1:7" s="108" customFormat="1" ht="75" hidden="1" customHeight="1" x14ac:dyDescent="0.25">
      <c r="A439" s="13" t="s">
        <v>658</v>
      </c>
      <c r="B439" s="77" t="s">
        <v>657</v>
      </c>
      <c r="C439" s="13"/>
      <c r="D439" s="109"/>
      <c r="E439" s="109"/>
      <c r="F439" s="109"/>
      <c r="G439" s="109"/>
    </row>
    <row r="440" spans="1:7" s="108" customFormat="1" ht="15" hidden="1" customHeight="1" x14ac:dyDescent="0.25">
      <c r="A440" s="13"/>
      <c r="B440" s="77" t="s">
        <v>1539</v>
      </c>
      <c r="C440" s="13"/>
      <c r="D440" s="109"/>
      <c r="E440" s="109"/>
      <c r="F440" s="109"/>
      <c r="G440" s="109"/>
    </row>
    <row r="441" spans="1:7" s="108" customFormat="1" ht="15" hidden="1" customHeight="1" x14ac:dyDescent="0.25">
      <c r="A441" s="13"/>
      <c r="B441" s="77" t="s">
        <v>1505</v>
      </c>
      <c r="C441" s="13" t="s">
        <v>9</v>
      </c>
      <c r="D441" s="128">
        <v>76.989999999999995</v>
      </c>
      <c r="E441" s="128">
        <v>72.454078876283091</v>
      </c>
      <c r="F441" s="128" t="s">
        <v>1654</v>
      </c>
      <c r="G441" s="128"/>
    </row>
    <row r="442" spans="1:7" s="108" customFormat="1" ht="15" hidden="1" customHeight="1" x14ac:dyDescent="0.25">
      <c r="A442" s="13"/>
      <c r="B442" s="77" t="s">
        <v>1506</v>
      </c>
      <c r="C442" s="13" t="s">
        <v>9</v>
      </c>
      <c r="D442" s="128">
        <v>100</v>
      </c>
      <c r="E442" s="128">
        <v>100</v>
      </c>
      <c r="F442" s="128" t="s">
        <v>1654</v>
      </c>
      <c r="G442" s="128"/>
    </row>
    <row r="443" spans="1:7" s="108" customFormat="1" ht="15" hidden="1" customHeight="1" x14ac:dyDescent="0.25">
      <c r="A443" s="13"/>
      <c r="B443" s="77" t="s">
        <v>1540</v>
      </c>
      <c r="C443" s="13"/>
      <c r="D443" s="109"/>
      <c r="E443" s="109"/>
      <c r="F443" s="109"/>
      <c r="G443" s="109"/>
    </row>
    <row r="444" spans="1:7" s="108" customFormat="1" ht="15" hidden="1" customHeight="1" x14ac:dyDescent="0.25">
      <c r="A444" s="13"/>
      <c r="B444" s="77" t="s">
        <v>1505</v>
      </c>
      <c r="C444" s="13" t="s">
        <v>9</v>
      </c>
      <c r="D444" s="112">
        <v>87.98</v>
      </c>
      <c r="E444" s="112">
        <v>72.408239382893953</v>
      </c>
      <c r="F444" s="112" t="s">
        <v>1654</v>
      </c>
      <c r="G444" s="112"/>
    </row>
    <row r="445" spans="1:7" s="108" customFormat="1" ht="15" hidden="1" customHeight="1" x14ac:dyDescent="0.25">
      <c r="A445" s="13"/>
      <c r="B445" s="77" t="s">
        <v>1506</v>
      </c>
      <c r="C445" s="13" t="s">
        <v>9</v>
      </c>
      <c r="D445" s="112">
        <v>0</v>
      </c>
      <c r="E445" s="112">
        <v>0</v>
      </c>
      <c r="F445" s="112" t="s">
        <v>1654</v>
      </c>
      <c r="G445" s="112"/>
    </row>
    <row r="446" spans="1:7" s="108" customFormat="1" ht="75" hidden="1" customHeight="1" x14ac:dyDescent="0.25">
      <c r="A446" s="13" t="s">
        <v>671</v>
      </c>
      <c r="B446" s="77" t="s">
        <v>670</v>
      </c>
      <c r="C446" s="13" t="s">
        <v>9</v>
      </c>
      <c r="D446" s="112">
        <v>0</v>
      </c>
      <c r="E446" s="112">
        <v>0</v>
      </c>
      <c r="F446" s="112">
        <v>0</v>
      </c>
      <c r="G446" s="112"/>
    </row>
    <row r="447" spans="1:7" s="108" customFormat="1" ht="75" hidden="1" customHeight="1" x14ac:dyDescent="0.25">
      <c r="A447" s="13" t="s">
        <v>679</v>
      </c>
      <c r="B447" s="77" t="s">
        <v>678</v>
      </c>
      <c r="C447" s="13" t="s">
        <v>9</v>
      </c>
      <c r="D447" s="112">
        <v>0</v>
      </c>
      <c r="E447" s="112">
        <v>0</v>
      </c>
      <c r="F447" s="112">
        <v>0</v>
      </c>
      <c r="G447" s="112"/>
    </row>
    <row r="448" spans="1:7" s="108" customFormat="1" ht="75" hidden="1" customHeight="1" x14ac:dyDescent="0.25">
      <c r="A448" s="13" t="s">
        <v>683</v>
      </c>
      <c r="B448" s="77" t="s">
        <v>684</v>
      </c>
      <c r="C448" s="13"/>
      <c r="D448" s="112"/>
      <c r="E448" s="112"/>
      <c r="F448" s="112"/>
      <c r="G448" s="112"/>
    </row>
    <row r="449" spans="1:7" s="108" customFormat="1" ht="15" hidden="1" customHeight="1" x14ac:dyDescent="0.25">
      <c r="A449" s="13"/>
      <c r="B449" s="77" t="s">
        <v>1505</v>
      </c>
      <c r="C449" s="13" t="s">
        <v>9</v>
      </c>
      <c r="D449" s="112">
        <v>0.23</v>
      </c>
      <c r="E449" s="112">
        <v>1.3843868179362506</v>
      </c>
      <c r="F449" s="112" t="s">
        <v>1654</v>
      </c>
      <c r="G449" s="112"/>
    </row>
    <row r="450" spans="1:7" s="108" customFormat="1" ht="15" hidden="1" customHeight="1" x14ac:dyDescent="0.25">
      <c r="A450" s="13"/>
      <c r="B450" s="77" t="s">
        <v>1506</v>
      </c>
      <c r="C450" s="13" t="s">
        <v>9</v>
      </c>
      <c r="D450" s="112">
        <v>0</v>
      </c>
      <c r="E450" s="112">
        <v>0</v>
      </c>
      <c r="F450" s="112" t="s">
        <v>1654</v>
      </c>
      <c r="G450" s="112"/>
    </row>
    <row r="451" spans="1:7" s="108" customFormat="1" ht="75" hidden="1" customHeight="1" x14ac:dyDescent="0.25">
      <c r="A451" s="13" t="s">
        <v>918</v>
      </c>
      <c r="B451" s="77" t="s">
        <v>687</v>
      </c>
      <c r="C451" s="13"/>
      <c r="D451" s="109"/>
      <c r="E451" s="109"/>
      <c r="F451" s="109"/>
      <c r="G451" s="109"/>
    </row>
    <row r="452" spans="1:7" s="108" customFormat="1" ht="15" hidden="1" customHeight="1" x14ac:dyDescent="0.25">
      <c r="A452" s="13"/>
      <c r="B452" s="77" t="s">
        <v>1505</v>
      </c>
      <c r="C452" s="13" t="s">
        <v>9</v>
      </c>
      <c r="D452" s="112">
        <v>1.96</v>
      </c>
      <c r="E452" s="112">
        <v>11.489020243429625</v>
      </c>
      <c r="F452" s="112" t="s">
        <v>1654</v>
      </c>
      <c r="G452" s="112"/>
    </row>
    <row r="453" spans="1:7" s="108" customFormat="1" ht="15" hidden="1" customHeight="1" x14ac:dyDescent="0.25">
      <c r="A453" s="13"/>
      <c r="B453" s="77" t="s">
        <v>1506</v>
      </c>
      <c r="C453" s="13" t="s">
        <v>9</v>
      </c>
      <c r="D453" s="112">
        <v>0</v>
      </c>
      <c r="E453" s="112">
        <v>0</v>
      </c>
      <c r="F453" s="112" t="s">
        <v>1654</v>
      </c>
      <c r="G453" s="112"/>
    </row>
    <row r="454" spans="1:7" s="108" customFormat="1" ht="75" hidden="1" customHeight="1" x14ac:dyDescent="0.25">
      <c r="A454" s="13" t="s">
        <v>919</v>
      </c>
      <c r="B454" s="77" t="s">
        <v>690</v>
      </c>
      <c r="C454" s="13"/>
      <c r="D454" s="109"/>
      <c r="E454" s="109"/>
      <c r="F454" s="109"/>
      <c r="G454" s="109"/>
    </row>
    <row r="455" spans="1:7" s="108" customFormat="1" ht="15" hidden="1" customHeight="1" x14ac:dyDescent="0.25">
      <c r="A455" s="177"/>
      <c r="B455" s="77" t="s">
        <v>1505</v>
      </c>
      <c r="C455" s="13" t="s">
        <v>9</v>
      </c>
      <c r="D455" s="112">
        <v>0</v>
      </c>
      <c r="E455" s="112">
        <v>0</v>
      </c>
      <c r="F455" s="112" t="s">
        <v>1654</v>
      </c>
      <c r="G455" s="112"/>
    </row>
    <row r="456" spans="1:7" s="108" customFormat="1" ht="15" hidden="1" customHeight="1" x14ac:dyDescent="0.25">
      <c r="A456" s="177"/>
      <c r="B456" s="77" t="s">
        <v>1506</v>
      </c>
      <c r="C456" s="13" t="s">
        <v>9</v>
      </c>
      <c r="D456" s="112">
        <v>0</v>
      </c>
      <c r="E456" s="112">
        <v>0</v>
      </c>
      <c r="F456" s="112" t="s">
        <v>1654</v>
      </c>
      <c r="G456" s="112"/>
    </row>
    <row r="457" spans="1:7" s="108" customFormat="1" ht="75" hidden="1" customHeight="1" x14ac:dyDescent="0.25">
      <c r="A457" s="177" t="s">
        <v>920</v>
      </c>
      <c r="B457" s="77" t="s">
        <v>693</v>
      </c>
      <c r="C457" s="177"/>
      <c r="D457" s="171"/>
      <c r="E457" s="171"/>
      <c r="F457" s="171"/>
      <c r="G457" s="171"/>
    </row>
    <row r="458" spans="1:7" s="108" customFormat="1" ht="15" hidden="1" customHeight="1" x14ac:dyDescent="0.25">
      <c r="A458" s="177"/>
      <c r="B458" s="77" t="s">
        <v>1505</v>
      </c>
      <c r="C458" s="177" t="s">
        <v>9</v>
      </c>
      <c r="D458" s="112">
        <v>0</v>
      </c>
      <c r="E458" s="112">
        <v>1.1782656607612105</v>
      </c>
      <c r="F458" s="112" t="s">
        <v>1654</v>
      </c>
      <c r="G458" s="112"/>
    </row>
    <row r="459" spans="1:7" s="108" customFormat="1" ht="15" hidden="1" customHeight="1" x14ac:dyDescent="0.25">
      <c r="A459" s="177"/>
      <c r="B459" s="77" t="s">
        <v>1506</v>
      </c>
      <c r="C459" s="177" t="s">
        <v>9</v>
      </c>
      <c r="D459" s="112">
        <v>0</v>
      </c>
      <c r="E459" s="112">
        <v>0</v>
      </c>
      <c r="F459" s="112" t="s">
        <v>1654</v>
      </c>
      <c r="G459" s="112"/>
    </row>
    <row r="460" spans="1:7" ht="15" hidden="1" customHeight="1" x14ac:dyDescent="0.25">
      <c r="A460" s="173" t="s">
        <v>699</v>
      </c>
      <c r="B460" s="173"/>
      <c r="C460" s="173"/>
      <c r="D460" s="173"/>
      <c r="E460" s="173"/>
      <c r="F460" s="173"/>
      <c r="G460" s="181"/>
    </row>
    <row r="461" spans="1:7" ht="30" hidden="1" customHeight="1" x14ac:dyDescent="0.25">
      <c r="A461" s="31" t="s">
        <v>701</v>
      </c>
      <c r="B461" s="34" t="s">
        <v>700</v>
      </c>
      <c r="C461" s="32"/>
      <c r="D461" s="9"/>
      <c r="E461" s="9"/>
      <c r="F461" s="9"/>
      <c r="G461" s="9"/>
    </row>
    <row r="462" spans="1:7" ht="75" hidden="1" customHeight="1" x14ac:dyDescent="0.25">
      <c r="A462" s="6" t="s">
        <v>706</v>
      </c>
      <c r="B462" s="35" t="s">
        <v>702</v>
      </c>
      <c r="C462" s="6" t="s">
        <v>9</v>
      </c>
      <c r="D462" s="70">
        <v>3.56</v>
      </c>
      <c r="E462" s="70">
        <v>8.26</v>
      </c>
      <c r="F462" s="70">
        <v>0</v>
      </c>
      <c r="G462" s="70"/>
    </row>
    <row r="463" spans="1:7" ht="90" hidden="1" customHeight="1" x14ac:dyDescent="0.25">
      <c r="A463" s="6" t="s">
        <v>711</v>
      </c>
      <c r="B463" s="35" t="s">
        <v>1542</v>
      </c>
      <c r="C463" s="6" t="s">
        <v>9</v>
      </c>
      <c r="D463" s="70" t="s">
        <v>1654</v>
      </c>
      <c r="E463" s="70" t="s">
        <v>1654</v>
      </c>
      <c r="F463" s="70" t="s">
        <v>1654</v>
      </c>
      <c r="G463" s="70"/>
    </row>
    <row r="464" spans="1:7" ht="30" hidden="1" customHeight="1" x14ac:dyDescent="0.25">
      <c r="A464" s="10" t="s">
        <v>713</v>
      </c>
      <c r="B464" s="34" t="s">
        <v>712</v>
      </c>
      <c r="C464" s="6"/>
      <c r="D464" s="9"/>
      <c r="E464" s="9"/>
      <c r="F464" s="9"/>
      <c r="G464" s="9"/>
    </row>
    <row r="465" spans="1:7" ht="105" hidden="1" customHeight="1" x14ac:dyDescent="0.25">
      <c r="A465" s="6" t="s">
        <v>714</v>
      </c>
      <c r="B465" s="35" t="s">
        <v>715</v>
      </c>
      <c r="C465" s="6"/>
      <c r="D465" s="9"/>
      <c r="E465" s="9"/>
      <c r="F465" s="9"/>
      <c r="G465" s="9"/>
    </row>
    <row r="466" spans="1:7" ht="15" hidden="1" customHeight="1" x14ac:dyDescent="0.25">
      <c r="A466" s="6"/>
      <c r="B466" s="35" t="s">
        <v>716</v>
      </c>
      <c r="C466" s="6"/>
      <c r="D466" s="9"/>
      <c r="E466" s="9"/>
      <c r="F466" s="9"/>
      <c r="G466" s="9"/>
    </row>
    <row r="467" spans="1:7" ht="15" hidden="1" customHeight="1" x14ac:dyDescent="0.25">
      <c r="A467" s="6"/>
      <c r="B467" s="35" t="s">
        <v>1505</v>
      </c>
      <c r="C467" s="6" t="s">
        <v>9</v>
      </c>
      <c r="D467" s="70">
        <v>72.25</v>
      </c>
      <c r="E467" s="70">
        <v>72.739999999999995</v>
      </c>
      <c r="F467" s="70" t="s">
        <v>1654</v>
      </c>
      <c r="G467" s="70"/>
    </row>
    <row r="468" spans="1:7" ht="15" hidden="1" customHeight="1" x14ac:dyDescent="0.25">
      <c r="A468" s="6"/>
      <c r="B468" s="35" t="s">
        <v>1506</v>
      </c>
      <c r="C468" s="6" t="s">
        <v>9</v>
      </c>
      <c r="D468" s="70">
        <v>3.09</v>
      </c>
      <c r="E468" s="70">
        <v>2.1712907117008444</v>
      </c>
      <c r="F468" s="70" t="s">
        <v>1654</v>
      </c>
      <c r="G468" s="70"/>
    </row>
    <row r="469" spans="1:7" ht="15" hidden="1" customHeight="1" x14ac:dyDescent="0.25">
      <c r="A469" s="6"/>
      <c r="B469" s="35" t="s">
        <v>697</v>
      </c>
      <c r="C469" s="6"/>
      <c r="D469" s="9"/>
      <c r="E469" s="9"/>
      <c r="F469" s="9"/>
      <c r="G469" s="9"/>
    </row>
    <row r="470" spans="1:7" ht="15" hidden="1" customHeight="1" x14ac:dyDescent="0.25">
      <c r="A470" s="6"/>
      <c r="B470" s="35" t="s">
        <v>1505</v>
      </c>
      <c r="C470" s="6" t="s">
        <v>9</v>
      </c>
      <c r="D470" s="70">
        <v>0.13</v>
      </c>
      <c r="E470" s="70">
        <v>0.05</v>
      </c>
      <c r="F470" s="70" t="s">
        <v>1654</v>
      </c>
      <c r="G470" s="70"/>
    </row>
    <row r="471" spans="1:7" ht="15" hidden="1" customHeight="1" x14ac:dyDescent="0.25">
      <c r="A471" s="6"/>
      <c r="B471" s="35" t="s">
        <v>1506</v>
      </c>
      <c r="C471" s="6" t="s">
        <v>9</v>
      </c>
      <c r="D471" s="70">
        <v>0.61</v>
      </c>
      <c r="E471" s="70">
        <v>0.57297949336550058</v>
      </c>
      <c r="F471" s="70" t="s">
        <v>1654</v>
      </c>
      <c r="G471" s="70"/>
    </row>
    <row r="472" spans="1:7" ht="15" hidden="1" customHeight="1" x14ac:dyDescent="0.25">
      <c r="A472" s="6"/>
      <c r="B472" s="35" t="s">
        <v>717</v>
      </c>
      <c r="C472" s="6"/>
      <c r="D472" s="70"/>
      <c r="E472" s="70"/>
      <c r="F472" s="70"/>
      <c r="G472" s="70"/>
    </row>
    <row r="473" spans="1:7" ht="15" hidden="1" customHeight="1" x14ac:dyDescent="0.25">
      <c r="A473" s="6"/>
      <c r="B473" s="35" t="s">
        <v>1505</v>
      </c>
      <c r="C473" s="6" t="s">
        <v>9</v>
      </c>
      <c r="D473" s="70">
        <v>27.61</v>
      </c>
      <c r="E473" s="70">
        <v>27.21</v>
      </c>
      <c r="F473" s="70" t="s">
        <v>1654</v>
      </c>
      <c r="G473" s="70"/>
    </row>
    <row r="474" spans="1:7" ht="15" hidden="1" customHeight="1" x14ac:dyDescent="0.25">
      <c r="A474" s="6"/>
      <c r="B474" s="35" t="s">
        <v>1506</v>
      </c>
      <c r="C474" s="6" t="s">
        <v>9</v>
      </c>
      <c r="D474" s="70">
        <v>96.3</v>
      </c>
      <c r="E474" s="70">
        <v>97.255729794933657</v>
      </c>
      <c r="F474" s="70" t="s">
        <v>1654</v>
      </c>
      <c r="G474" s="70"/>
    </row>
    <row r="475" spans="1:7" ht="60" hidden="1" customHeight="1" x14ac:dyDescent="0.25">
      <c r="A475" s="6" t="s">
        <v>725</v>
      </c>
      <c r="B475" s="35" t="s">
        <v>724</v>
      </c>
      <c r="C475" s="6"/>
      <c r="D475" s="9"/>
      <c r="E475" s="9"/>
      <c r="F475" s="9"/>
      <c r="G475" s="9"/>
    </row>
    <row r="476" spans="1:7" ht="15" hidden="1" customHeight="1" x14ac:dyDescent="0.25">
      <c r="A476" s="6"/>
      <c r="B476" s="35" t="s">
        <v>1505</v>
      </c>
      <c r="C476" s="6" t="s">
        <v>9</v>
      </c>
      <c r="D476" s="70">
        <v>41.94</v>
      </c>
      <c r="E476" s="70">
        <v>44.44</v>
      </c>
      <c r="F476" s="70">
        <v>0</v>
      </c>
      <c r="G476" s="70"/>
    </row>
    <row r="477" spans="1:7" ht="15" hidden="1" customHeight="1" x14ac:dyDescent="0.25">
      <c r="A477" s="6"/>
      <c r="B477" s="35" t="s">
        <v>1506</v>
      </c>
      <c r="C477" s="6" t="s">
        <v>9</v>
      </c>
      <c r="D477" s="70">
        <v>100</v>
      </c>
      <c r="E477" s="70">
        <v>100</v>
      </c>
      <c r="F477" s="70">
        <v>0</v>
      </c>
      <c r="G477" s="70"/>
    </row>
    <row r="478" spans="1:7" ht="75" hidden="1" customHeight="1" x14ac:dyDescent="0.25">
      <c r="A478" s="6" t="s">
        <v>729</v>
      </c>
      <c r="B478" s="35" t="s">
        <v>730</v>
      </c>
      <c r="C478" s="6"/>
      <c r="D478" s="9"/>
      <c r="E478" s="9"/>
      <c r="F478" s="9"/>
      <c r="G478" s="9"/>
    </row>
    <row r="479" spans="1:7" ht="15" hidden="1" customHeight="1" x14ac:dyDescent="0.25">
      <c r="A479" s="8"/>
      <c r="B479" s="35" t="s">
        <v>1543</v>
      </c>
      <c r="C479" s="6"/>
      <c r="D479" s="9"/>
      <c r="E479" s="9"/>
      <c r="F479" s="9"/>
      <c r="G479" s="9"/>
    </row>
    <row r="480" spans="1:7" ht="15" hidden="1" customHeight="1" x14ac:dyDescent="0.25">
      <c r="A480" s="8"/>
      <c r="B480" s="35" t="s">
        <v>1505</v>
      </c>
      <c r="C480" s="6" t="s">
        <v>9</v>
      </c>
      <c r="D480" s="70">
        <v>0</v>
      </c>
      <c r="E480" s="70">
        <v>0</v>
      </c>
      <c r="F480" s="70">
        <v>0</v>
      </c>
      <c r="G480" s="70"/>
    </row>
    <row r="481" spans="1:7" ht="15" hidden="1" customHeight="1" x14ac:dyDescent="0.25">
      <c r="A481" s="8"/>
      <c r="B481" s="35" t="s">
        <v>1506</v>
      </c>
      <c r="C481" s="6" t="s">
        <v>9</v>
      </c>
      <c r="D481" s="70">
        <v>0</v>
      </c>
      <c r="E481" s="70">
        <v>1.79</v>
      </c>
      <c r="F481" s="70">
        <v>0</v>
      </c>
      <c r="G481" s="70"/>
    </row>
    <row r="482" spans="1:7" ht="15" hidden="1" customHeight="1" x14ac:dyDescent="0.25">
      <c r="A482" s="8"/>
      <c r="B482" s="35" t="s">
        <v>1544</v>
      </c>
      <c r="C482" s="6"/>
      <c r="D482" s="9"/>
      <c r="E482" s="9"/>
      <c r="F482" s="9"/>
      <c r="G482" s="9"/>
    </row>
    <row r="483" spans="1:7" ht="15" hidden="1" customHeight="1" x14ac:dyDescent="0.25">
      <c r="A483" s="8"/>
      <c r="B483" s="35" t="s">
        <v>1505</v>
      </c>
      <c r="C483" s="6" t="s">
        <v>9</v>
      </c>
      <c r="D483" s="70">
        <v>0</v>
      </c>
      <c r="E483" s="70">
        <v>0</v>
      </c>
      <c r="F483" s="70">
        <v>0</v>
      </c>
      <c r="G483" s="70"/>
    </row>
    <row r="484" spans="1:7" ht="15" hidden="1" customHeight="1" x14ac:dyDescent="0.25">
      <c r="A484" s="8"/>
      <c r="B484" s="35" t="s">
        <v>1506</v>
      </c>
      <c r="C484" s="6" t="s">
        <v>9</v>
      </c>
      <c r="D484" s="70">
        <v>0</v>
      </c>
      <c r="E484" s="70">
        <v>0</v>
      </c>
      <c r="F484" s="70">
        <v>0</v>
      </c>
      <c r="G484" s="70"/>
    </row>
    <row r="485" spans="1:7" ht="15" hidden="1" customHeight="1" x14ac:dyDescent="0.25">
      <c r="A485" s="8"/>
      <c r="B485" s="35" t="s">
        <v>1545</v>
      </c>
      <c r="C485" s="6"/>
      <c r="D485" s="9"/>
      <c r="E485" s="9"/>
      <c r="F485" s="9"/>
      <c r="G485" s="9"/>
    </row>
    <row r="486" spans="1:7" ht="15" hidden="1" customHeight="1" x14ac:dyDescent="0.25">
      <c r="A486" s="8"/>
      <c r="B486" s="35" t="s">
        <v>1505</v>
      </c>
      <c r="C486" s="6" t="s">
        <v>9</v>
      </c>
      <c r="D486" s="70">
        <v>0</v>
      </c>
      <c r="E486" s="70">
        <v>0</v>
      </c>
      <c r="F486" s="70">
        <v>0</v>
      </c>
      <c r="G486" s="70"/>
    </row>
    <row r="487" spans="1:7" ht="15" hidden="1" customHeight="1" x14ac:dyDescent="0.25">
      <c r="A487" s="8"/>
      <c r="B487" s="35" t="s">
        <v>1506</v>
      </c>
      <c r="C487" s="6" t="s">
        <v>9</v>
      </c>
      <c r="D487" s="70">
        <v>0</v>
      </c>
      <c r="E487" s="70">
        <v>0</v>
      </c>
      <c r="F487" s="70">
        <v>0</v>
      </c>
      <c r="G487" s="70"/>
    </row>
    <row r="488" spans="1:7" ht="60" hidden="1" customHeight="1" x14ac:dyDescent="0.25">
      <c r="A488" s="10" t="s">
        <v>747</v>
      </c>
      <c r="B488" s="34" t="s">
        <v>746</v>
      </c>
      <c r="C488" s="8"/>
      <c r="D488" s="9"/>
      <c r="E488" s="9"/>
      <c r="F488" s="9"/>
      <c r="G488" s="9"/>
    </row>
    <row r="489" spans="1:7" ht="75" hidden="1" customHeight="1" x14ac:dyDescent="0.25">
      <c r="A489" s="6" t="s">
        <v>748</v>
      </c>
      <c r="B489" s="35" t="s">
        <v>1339</v>
      </c>
      <c r="C489" s="6"/>
      <c r="D489" s="9"/>
      <c r="E489" s="9"/>
      <c r="F489" s="9"/>
      <c r="G489" s="9"/>
    </row>
    <row r="490" spans="1:7" ht="15" hidden="1" customHeight="1" x14ac:dyDescent="0.25">
      <c r="A490" s="6"/>
      <c r="B490" s="35" t="s">
        <v>1546</v>
      </c>
      <c r="C490" s="6"/>
      <c r="D490" s="9"/>
      <c r="E490" s="9"/>
      <c r="F490" s="9"/>
      <c r="G490" s="9"/>
    </row>
    <row r="491" spans="1:7" ht="15" hidden="1" customHeight="1" x14ac:dyDescent="0.25">
      <c r="A491" s="6"/>
      <c r="B491" s="35" t="s">
        <v>1505</v>
      </c>
      <c r="C491" s="6" t="s">
        <v>9</v>
      </c>
      <c r="D491" s="70">
        <v>14.45</v>
      </c>
      <c r="E491" s="70">
        <v>14.33</v>
      </c>
      <c r="F491" s="70">
        <v>0</v>
      </c>
      <c r="G491" s="70"/>
    </row>
    <row r="492" spans="1:7" ht="15" hidden="1" customHeight="1" x14ac:dyDescent="0.25">
      <c r="A492" s="6"/>
      <c r="B492" s="35" t="s">
        <v>1506</v>
      </c>
      <c r="C492" s="6" t="s">
        <v>9</v>
      </c>
      <c r="D492" s="70">
        <v>8.4</v>
      </c>
      <c r="E492" s="70">
        <v>12.5</v>
      </c>
      <c r="F492" s="70">
        <v>0</v>
      </c>
      <c r="G492" s="70"/>
    </row>
    <row r="493" spans="1:7" ht="15" hidden="1" customHeight="1" x14ac:dyDescent="0.25">
      <c r="A493" s="6"/>
      <c r="B493" s="35" t="s">
        <v>1547</v>
      </c>
      <c r="C493" s="6"/>
      <c r="D493" s="9"/>
      <c r="E493" s="9"/>
      <c r="F493" s="9"/>
      <c r="G493" s="9"/>
    </row>
    <row r="494" spans="1:7" ht="15" hidden="1" customHeight="1" x14ac:dyDescent="0.25">
      <c r="A494" s="6"/>
      <c r="B494" s="35" t="s">
        <v>1505</v>
      </c>
      <c r="C494" s="6" t="s">
        <v>9</v>
      </c>
      <c r="D494" s="70">
        <v>56.35</v>
      </c>
      <c r="E494" s="70">
        <v>57.89</v>
      </c>
      <c r="F494" s="70">
        <v>0</v>
      </c>
      <c r="G494" s="70"/>
    </row>
    <row r="495" spans="1:7" ht="15" hidden="1" customHeight="1" x14ac:dyDescent="0.25">
      <c r="A495" s="6"/>
      <c r="B495" s="35" t="s">
        <v>1506</v>
      </c>
      <c r="C495" s="6" t="s">
        <v>9</v>
      </c>
      <c r="D495" s="70">
        <v>52.94</v>
      </c>
      <c r="E495" s="70">
        <v>70.19</v>
      </c>
      <c r="F495" s="70">
        <v>0</v>
      </c>
      <c r="G495" s="70"/>
    </row>
    <row r="496" spans="1:7" ht="75" hidden="1" customHeight="1" x14ac:dyDescent="0.25">
      <c r="A496" s="6" t="s">
        <v>756</v>
      </c>
      <c r="B496" s="35" t="s">
        <v>755</v>
      </c>
      <c r="C496" s="6"/>
      <c r="D496" s="9"/>
      <c r="E496" s="9"/>
      <c r="F496" s="9"/>
      <c r="G496" s="9"/>
    </row>
    <row r="497" spans="1:7" ht="15" hidden="1" customHeight="1" x14ac:dyDescent="0.25">
      <c r="A497" s="6"/>
      <c r="B497" s="35" t="s">
        <v>1505</v>
      </c>
      <c r="C497" s="6" t="s">
        <v>9</v>
      </c>
      <c r="D497" s="70">
        <v>11.68</v>
      </c>
      <c r="E497" s="70">
        <v>13.01</v>
      </c>
      <c r="F497" s="70">
        <v>0</v>
      </c>
      <c r="G497" s="70"/>
    </row>
    <row r="498" spans="1:7" ht="15" hidden="1" customHeight="1" x14ac:dyDescent="0.25">
      <c r="A498" s="6"/>
      <c r="B498" s="35" t="s">
        <v>1506</v>
      </c>
      <c r="C498" s="6" t="s">
        <v>9</v>
      </c>
      <c r="D498" s="70">
        <v>5.04</v>
      </c>
      <c r="E498" s="70">
        <v>3.85</v>
      </c>
      <c r="F498" s="70">
        <v>0</v>
      </c>
      <c r="G498" s="70"/>
    </row>
    <row r="499" spans="1:7" ht="90" hidden="1" customHeight="1" x14ac:dyDescent="0.25">
      <c r="A499" s="6" t="s">
        <v>761</v>
      </c>
      <c r="B499" s="35" t="s">
        <v>760</v>
      </c>
      <c r="C499" s="6"/>
      <c r="D499" s="9"/>
      <c r="E499" s="9"/>
      <c r="F499" s="9"/>
      <c r="G499" s="9"/>
    </row>
    <row r="500" spans="1:7" ht="15" hidden="1" customHeight="1" x14ac:dyDescent="0.25">
      <c r="A500" s="6"/>
      <c r="B500" s="35" t="s">
        <v>1505</v>
      </c>
      <c r="C500" s="6" t="s">
        <v>1124</v>
      </c>
      <c r="D500" s="70">
        <v>35.18</v>
      </c>
      <c r="E500" s="70">
        <v>41.08</v>
      </c>
      <c r="F500" s="70">
        <v>0</v>
      </c>
      <c r="G500" s="70"/>
    </row>
    <row r="501" spans="1:7" ht="15" hidden="1" customHeight="1" x14ac:dyDescent="0.25">
      <c r="A501" s="6"/>
      <c r="B501" s="35" t="s">
        <v>1506</v>
      </c>
      <c r="C501" s="6" t="s">
        <v>1124</v>
      </c>
      <c r="D501" s="70">
        <v>48.74</v>
      </c>
      <c r="E501" s="70">
        <v>47.12</v>
      </c>
      <c r="F501" s="70">
        <v>0</v>
      </c>
      <c r="G501" s="70"/>
    </row>
    <row r="502" spans="1:7" ht="60" hidden="1" customHeight="1" x14ac:dyDescent="0.25">
      <c r="A502" s="6" t="s">
        <v>765</v>
      </c>
      <c r="B502" s="35" t="s">
        <v>764</v>
      </c>
      <c r="C502" s="6"/>
      <c r="D502" s="9"/>
      <c r="E502" s="9"/>
      <c r="F502" s="9"/>
      <c r="G502" s="9"/>
    </row>
    <row r="503" spans="1:7" ht="15" hidden="1" customHeight="1" x14ac:dyDescent="0.25">
      <c r="A503" s="6"/>
      <c r="B503" s="35" t="s">
        <v>1505</v>
      </c>
      <c r="C503" s="6" t="s">
        <v>1124</v>
      </c>
      <c r="D503" s="70">
        <v>10.87</v>
      </c>
      <c r="E503" s="70">
        <v>11.33</v>
      </c>
      <c r="F503" s="70">
        <v>0</v>
      </c>
      <c r="G503" s="70"/>
    </row>
    <row r="504" spans="1:7" ht="15" hidden="1" customHeight="1" x14ac:dyDescent="0.25">
      <c r="A504" s="6"/>
      <c r="B504" s="35" t="s">
        <v>1506</v>
      </c>
      <c r="C504" s="6" t="s">
        <v>1124</v>
      </c>
      <c r="D504" s="70">
        <v>4.41</v>
      </c>
      <c r="E504" s="70">
        <v>3.84</v>
      </c>
      <c r="F504" s="70">
        <v>0</v>
      </c>
      <c r="G504" s="70"/>
    </row>
    <row r="505" spans="1:7" ht="60" hidden="1" customHeight="1" x14ac:dyDescent="0.25">
      <c r="A505" s="6" t="s">
        <v>773</v>
      </c>
      <c r="B505" s="35" t="s">
        <v>772</v>
      </c>
      <c r="C505" s="6" t="s">
        <v>9</v>
      </c>
      <c r="D505" s="70" t="s">
        <v>1654</v>
      </c>
      <c r="E505" s="70">
        <v>159.85</v>
      </c>
      <c r="F505" s="70">
        <v>0</v>
      </c>
      <c r="G505" s="70"/>
    </row>
    <row r="506" spans="1:7" ht="60" hidden="1" customHeight="1" x14ac:dyDescent="0.25">
      <c r="A506" s="13" t="s">
        <v>779</v>
      </c>
      <c r="B506" s="77" t="s">
        <v>1548</v>
      </c>
      <c r="C506" s="13" t="s">
        <v>9</v>
      </c>
      <c r="D506" s="134"/>
      <c r="E506" s="134"/>
      <c r="F506" s="134"/>
      <c r="G506" s="134"/>
    </row>
    <row r="507" spans="1:7" ht="75" hidden="1" customHeight="1" x14ac:dyDescent="0.25">
      <c r="A507" s="13" t="s">
        <v>784</v>
      </c>
      <c r="B507" s="77" t="s">
        <v>1549</v>
      </c>
      <c r="C507" s="13" t="s">
        <v>9</v>
      </c>
      <c r="D507" s="134"/>
      <c r="E507" s="134"/>
      <c r="F507" s="134"/>
      <c r="G507" s="134"/>
    </row>
    <row r="508" spans="1:7" ht="60" hidden="1" customHeight="1" x14ac:dyDescent="0.25">
      <c r="A508" s="10" t="s">
        <v>788</v>
      </c>
      <c r="B508" s="34" t="s">
        <v>789</v>
      </c>
      <c r="C508" s="6"/>
      <c r="D508" s="9"/>
      <c r="E508" s="9"/>
      <c r="F508" s="9"/>
      <c r="G508" s="9"/>
    </row>
    <row r="509" spans="1:7" ht="45" hidden="1" customHeight="1" x14ac:dyDescent="0.25">
      <c r="A509" s="6" t="s">
        <v>791</v>
      </c>
      <c r="B509" s="35" t="s">
        <v>790</v>
      </c>
      <c r="C509" s="6"/>
      <c r="D509" s="9"/>
      <c r="E509" s="9"/>
      <c r="F509" s="9"/>
      <c r="G509" s="9"/>
    </row>
    <row r="510" spans="1:7" ht="15" hidden="1" customHeight="1" x14ac:dyDescent="0.25">
      <c r="A510" s="6"/>
      <c r="B510" s="35" t="s">
        <v>1505</v>
      </c>
      <c r="C510" s="6" t="s">
        <v>9</v>
      </c>
      <c r="D510" s="70">
        <v>68.52</v>
      </c>
      <c r="E510" s="70">
        <v>68.83</v>
      </c>
      <c r="F510" s="70">
        <v>0</v>
      </c>
      <c r="G510" s="70"/>
    </row>
    <row r="511" spans="1:7" ht="15" hidden="1" customHeight="1" x14ac:dyDescent="0.25">
      <c r="A511" s="6"/>
      <c r="B511" s="35" t="s">
        <v>1506</v>
      </c>
      <c r="C511" s="6" t="s">
        <v>9</v>
      </c>
      <c r="D511" s="70">
        <v>0</v>
      </c>
      <c r="E511" s="70">
        <v>100</v>
      </c>
      <c r="F511" s="70">
        <v>0</v>
      </c>
      <c r="G511" s="70"/>
    </row>
    <row r="512" spans="1:7" ht="30" hidden="1" customHeight="1" x14ac:dyDescent="0.25">
      <c r="A512" s="6" t="s">
        <v>796</v>
      </c>
      <c r="B512" s="35" t="s">
        <v>797</v>
      </c>
      <c r="C512" s="6"/>
      <c r="D512" s="9"/>
      <c r="E512" s="9"/>
      <c r="F512" s="9"/>
      <c r="G512" s="9"/>
    </row>
    <row r="513" spans="1:7" ht="15" hidden="1" customHeight="1" x14ac:dyDescent="0.25">
      <c r="A513" s="6"/>
      <c r="B513" s="35" t="s">
        <v>1505</v>
      </c>
      <c r="C513" s="6" t="s">
        <v>9</v>
      </c>
      <c r="D513" s="70">
        <v>76.84</v>
      </c>
      <c r="E513" s="70">
        <v>73.680000000000007</v>
      </c>
      <c r="F513" s="70">
        <v>0</v>
      </c>
      <c r="G513" s="70"/>
    </row>
    <row r="514" spans="1:7" ht="15" hidden="1" customHeight="1" x14ac:dyDescent="0.25">
      <c r="A514" s="6"/>
      <c r="B514" s="35" t="s">
        <v>1506</v>
      </c>
      <c r="C514" s="6" t="s">
        <v>9</v>
      </c>
      <c r="D514" s="70">
        <v>831.3</v>
      </c>
      <c r="E514" s="70">
        <v>1056.19</v>
      </c>
      <c r="F514" s="70">
        <v>0</v>
      </c>
      <c r="G514" s="70"/>
    </row>
    <row r="515" spans="1:7" ht="45" hidden="1" customHeight="1" x14ac:dyDescent="0.25">
      <c r="A515" s="6" t="s">
        <v>1342</v>
      </c>
      <c r="B515" s="35" t="s">
        <v>802</v>
      </c>
      <c r="C515" s="6"/>
      <c r="D515" s="9"/>
      <c r="E515" s="9"/>
      <c r="F515" s="9"/>
      <c r="G515" s="9"/>
    </row>
    <row r="516" spans="1:7" ht="15" hidden="1" customHeight="1" x14ac:dyDescent="0.25">
      <c r="A516" s="24"/>
      <c r="B516" s="35" t="s">
        <v>1509</v>
      </c>
      <c r="C516" s="6"/>
      <c r="D516" s="9"/>
      <c r="E516" s="9"/>
      <c r="F516" s="9"/>
      <c r="G516" s="9"/>
    </row>
    <row r="517" spans="1:7" ht="15" hidden="1" customHeight="1" x14ac:dyDescent="0.25">
      <c r="A517" s="24"/>
      <c r="B517" s="35" t="s">
        <v>1505</v>
      </c>
      <c r="C517" s="6" t="s">
        <v>1315</v>
      </c>
      <c r="D517" s="70">
        <v>20.77</v>
      </c>
      <c r="E517" s="70">
        <v>21.61</v>
      </c>
      <c r="F517" s="70">
        <v>0</v>
      </c>
      <c r="G517" s="70"/>
    </row>
    <row r="518" spans="1:7" ht="15" hidden="1" customHeight="1" x14ac:dyDescent="0.25">
      <c r="A518" s="24"/>
      <c r="B518" s="35" t="s">
        <v>1506</v>
      </c>
      <c r="C518" s="6" t="s">
        <v>1315</v>
      </c>
      <c r="D518" s="70">
        <v>55.63</v>
      </c>
      <c r="E518" s="70">
        <v>68.38</v>
      </c>
      <c r="F518" s="70">
        <v>0</v>
      </c>
      <c r="G518" s="70"/>
    </row>
    <row r="519" spans="1:7" ht="15" hidden="1" customHeight="1" x14ac:dyDescent="0.25">
      <c r="A519" s="24"/>
      <c r="B519" s="35" t="s">
        <v>1510</v>
      </c>
      <c r="C519" s="6"/>
      <c r="D519" s="9"/>
      <c r="E519" s="9"/>
      <c r="F519" s="9"/>
      <c r="G519" s="9"/>
    </row>
    <row r="520" spans="1:7" ht="15" hidden="1" customHeight="1" x14ac:dyDescent="0.25">
      <c r="A520" s="24"/>
      <c r="B520" s="35" t="s">
        <v>1505</v>
      </c>
      <c r="C520" s="6" t="s">
        <v>1315</v>
      </c>
      <c r="D520" s="70">
        <v>17.21</v>
      </c>
      <c r="E520" s="70">
        <v>17.989999999999998</v>
      </c>
      <c r="F520" s="70">
        <v>0</v>
      </c>
      <c r="G520" s="70"/>
    </row>
    <row r="521" spans="1:7" ht="15" hidden="1" customHeight="1" x14ac:dyDescent="0.25">
      <c r="A521" s="24"/>
      <c r="B521" s="35" t="s">
        <v>1506</v>
      </c>
      <c r="C521" s="6" t="s">
        <v>1315</v>
      </c>
      <c r="D521" s="70">
        <v>55.63</v>
      </c>
      <c r="E521" s="70">
        <v>68.38</v>
      </c>
      <c r="F521" s="70">
        <v>0</v>
      </c>
      <c r="G521" s="70"/>
    </row>
    <row r="522" spans="1:7" ht="45" hidden="1" customHeight="1" x14ac:dyDescent="0.25">
      <c r="A522" s="6" t="s">
        <v>816</v>
      </c>
      <c r="B522" s="35" t="s">
        <v>810</v>
      </c>
      <c r="C522" s="6"/>
      <c r="D522" s="9"/>
      <c r="E522" s="9"/>
      <c r="F522" s="9"/>
      <c r="G522" s="9"/>
    </row>
    <row r="523" spans="1:7" ht="15" hidden="1" customHeight="1" x14ac:dyDescent="0.25">
      <c r="A523" s="6"/>
      <c r="B523" s="35" t="s">
        <v>1505</v>
      </c>
      <c r="C523" s="6" t="s">
        <v>9</v>
      </c>
      <c r="D523" s="70">
        <v>100</v>
      </c>
      <c r="E523" s="70">
        <v>100</v>
      </c>
      <c r="F523" s="70">
        <v>0</v>
      </c>
      <c r="G523" s="70"/>
    </row>
    <row r="524" spans="1:7" ht="15" hidden="1" customHeight="1" x14ac:dyDescent="0.25">
      <c r="A524" s="6"/>
      <c r="B524" s="35" t="s">
        <v>1506</v>
      </c>
      <c r="C524" s="6" t="s">
        <v>9</v>
      </c>
      <c r="D524" s="70">
        <v>77.78</v>
      </c>
      <c r="E524" s="70">
        <v>87.5</v>
      </c>
      <c r="F524" s="70">
        <v>0</v>
      </c>
      <c r="G524" s="70"/>
    </row>
    <row r="525" spans="1:7" ht="30" hidden="1" customHeight="1" x14ac:dyDescent="0.25">
      <c r="A525" s="6" t="s">
        <v>815</v>
      </c>
      <c r="B525" s="35" t="s">
        <v>817</v>
      </c>
      <c r="C525" s="6"/>
      <c r="D525" s="9"/>
      <c r="E525" s="9"/>
      <c r="F525" s="9"/>
      <c r="G525" s="9"/>
    </row>
    <row r="526" spans="1:7" ht="30" hidden="1" customHeight="1" x14ac:dyDescent="0.25">
      <c r="A526" s="6"/>
      <c r="B526" s="35" t="s">
        <v>1505</v>
      </c>
      <c r="C526" s="6" t="s">
        <v>1314</v>
      </c>
      <c r="D526" s="70">
        <v>16.45</v>
      </c>
      <c r="E526" s="70">
        <v>15.54</v>
      </c>
      <c r="F526" s="70">
        <v>0</v>
      </c>
      <c r="G526" s="70"/>
    </row>
    <row r="527" spans="1:7" ht="30" hidden="1" customHeight="1" x14ac:dyDescent="0.25">
      <c r="A527" s="6"/>
      <c r="B527" s="35" t="s">
        <v>1506</v>
      </c>
      <c r="C527" s="6" t="s">
        <v>1314</v>
      </c>
      <c r="D527" s="70">
        <v>33.880000000000003</v>
      </c>
      <c r="E527" s="70">
        <v>34.26</v>
      </c>
      <c r="F527" s="70">
        <v>0</v>
      </c>
      <c r="G527" s="70"/>
    </row>
    <row r="528" spans="1:7" ht="30" hidden="1" customHeight="1" x14ac:dyDescent="0.25">
      <c r="A528" s="10" t="s">
        <v>823</v>
      </c>
      <c r="B528" s="34" t="s">
        <v>824</v>
      </c>
      <c r="C528" s="8"/>
      <c r="D528" s="9"/>
      <c r="E528" s="9"/>
      <c r="F528" s="9"/>
      <c r="G528" s="9"/>
    </row>
    <row r="529" spans="1:7" ht="45" hidden="1" customHeight="1" x14ac:dyDescent="0.25">
      <c r="A529" s="6" t="s">
        <v>826</v>
      </c>
      <c r="B529" s="35" t="s">
        <v>825</v>
      </c>
      <c r="C529" s="6"/>
      <c r="D529" s="9"/>
      <c r="E529" s="9"/>
      <c r="F529" s="9"/>
      <c r="G529" s="9"/>
    </row>
    <row r="530" spans="1:7" ht="15" hidden="1" customHeight="1" x14ac:dyDescent="0.25">
      <c r="A530" s="6"/>
      <c r="B530" s="35" t="s">
        <v>1505</v>
      </c>
      <c r="C530" s="6" t="s">
        <v>9</v>
      </c>
      <c r="D530" s="70">
        <v>100</v>
      </c>
      <c r="E530" s="70">
        <v>100</v>
      </c>
      <c r="F530" s="70">
        <v>0</v>
      </c>
      <c r="G530" s="70"/>
    </row>
    <row r="531" spans="1:7" ht="15" hidden="1" customHeight="1" x14ac:dyDescent="0.25">
      <c r="A531" s="6"/>
      <c r="B531" s="35" t="s">
        <v>1506</v>
      </c>
      <c r="C531" s="6" t="s">
        <v>9</v>
      </c>
      <c r="D531" s="70">
        <v>44.44</v>
      </c>
      <c r="E531" s="70">
        <v>50</v>
      </c>
      <c r="F531" s="70">
        <v>0</v>
      </c>
      <c r="G531" s="70"/>
    </row>
    <row r="532" spans="1:7" ht="60" hidden="1" customHeight="1" x14ac:dyDescent="0.25">
      <c r="A532" s="6" t="s">
        <v>834</v>
      </c>
      <c r="B532" s="35" t="s">
        <v>833</v>
      </c>
      <c r="C532" s="6"/>
      <c r="D532" s="9"/>
      <c r="E532" s="9"/>
      <c r="F532" s="9"/>
      <c r="G532" s="9"/>
    </row>
    <row r="533" spans="1:7" ht="15" hidden="1" customHeight="1" x14ac:dyDescent="0.25">
      <c r="A533" s="6"/>
      <c r="B533" s="35" t="s">
        <v>1505</v>
      </c>
      <c r="C533" s="6" t="s">
        <v>9</v>
      </c>
      <c r="D533" s="70">
        <v>0.36</v>
      </c>
      <c r="E533" s="70">
        <v>0.35</v>
      </c>
      <c r="F533" s="70">
        <v>0</v>
      </c>
      <c r="G533" s="70"/>
    </row>
    <row r="534" spans="1:7" ht="15" hidden="1" customHeight="1" x14ac:dyDescent="0.25">
      <c r="A534" s="6"/>
      <c r="B534" s="35" t="s">
        <v>1506</v>
      </c>
      <c r="C534" s="6" t="s">
        <v>9</v>
      </c>
      <c r="D534" s="70">
        <v>7.0000000000000007E-2</v>
      </c>
      <c r="E534" s="70">
        <v>0</v>
      </c>
      <c r="F534" s="70">
        <v>0</v>
      </c>
      <c r="G534" s="70"/>
    </row>
    <row r="535" spans="1:7" ht="45" hidden="1" customHeight="1" x14ac:dyDescent="0.25">
      <c r="A535" s="10" t="s">
        <v>836</v>
      </c>
      <c r="B535" s="34" t="s">
        <v>837</v>
      </c>
      <c r="C535" s="8"/>
      <c r="D535" s="9"/>
      <c r="E535" s="9"/>
      <c r="F535" s="9"/>
      <c r="G535" s="9"/>
    </row>
    <row r="536" spans="1:7" ht="75" hidden="1" customHeight="1" x14ac:dyDescent="0.25">
      <c r="A536" s="6" t="s">
        <v>839</v>
      </c>
      <c r="B536" s="35" t="s">
        <v>838</v>
      </c>
      <c r="C536" s="6"/>
      <c r="D536" s="9"/>
      <c r="E536" s="9"/>
      <c r="F536" s="9"/>
      <c r="G536" s="9"/>
    </row>
    <row r="537" spans="1:7" ht="15" hidden="1" customHeight="1" x14ac:dyDescent="0.25">
      <c r="A537" s="6"/>
      <c r="B537" s="35" t="s">
        <v>1505</v>
      </c>
      <c r="C537" s="6" t="s">
        <v>9</v>
      </c>
      <c r="D537" s="70">
        <v>32.74</v>
      </c>
      <c r="E537" s="70">
        <v>22.67</v>
      </c>
      <c r="F537" s="70">
        <v>0</v>
      </c>
      <c r="G537" s="70"/>
    </row>
    <row r="538" spans="1:7" ht="15" hidden="1" customHeight="1" x14ac:dyDescent="0.25">
      <c r="A538" s="6"/>
      <c r="B538" s="35" t="s">
        <v>1506</v>
      </c>
      <c r="C538" s="6" t="s">
        <v>9</v>
      </c>
      <c r="D538" s="70">
        <v>0</v>
      </c>
      <c r="E538" s="70">
        <v>0</v>
      </c>
      <c r="F538" s="70">
        <v>0</v>
      </c>
      <c r="G538" s="70"/>
    </row>
    <row r="539" spans="1:7" ht="60" hidden="1" customHeight="1" x14ac:dyDescent="0.25">
      <c r="A539" s="6" t="s">
        <v>845</v>
      </c>
      <c r="B539" s="35" t="s">
        <v>1550</v>
      </c>
      <c r="C539" s="6" t="s">
        <v>9</v>
      </c>
      <c r="D539" s="70"/>
      <c r="E539" s="70"/>
      <c r="F539" s="70"/>
      <c r="G539" s="70"/>
    </row>
    <row r="540" spans="1:7" ht="45" hidden="1" customHeight="1" x14ac:dyDescent="0.25">
      <c r="A540" s="10" t="s">
        <v>848</v>
      </c>
      <c r="B540" s="34" t="s">
        <v>849</v>
      </c>
      <c r="C540" s="8"/>
      <c r="D540" s="9"/>
      <c r="E540" s="9"/>
      <c r="F540" s="9"/>
      <c r="G540" s="9"/>
    </row>
    <row r="541" spans="1:7" ht="75" hidden="1" customHeight="1" x14ac:dyDescent="0.25">
      <c r="A541" s="6" t="s">
        <v>851</v>
      </c>
      <c r="B541" s="35" t="s">
        <v>850</v>
      </c>
      <c r="C541" s="13"/>
      <c r="D541" s="9"/>
      <c r="E541" s="9"/>
      <c r="F541" s="9"/>
      <c r="G541" s="9"/>
    </row>
    <row r="542" spans="1:7" ht="15" hidden="1" customHeight="1" x14ac:dyDescent="0.25">
      <c r="A542" s="6"/>
      <c r="B542" s="35" t="s">
        <v>1505</v>
      </c>
      <c r="C542" s="13" t="s">
        <v>9</v>
      </c>
      <c r="D542" s="70">
        <v>18.3</v>
      </c>
      <c r="E542" s="70">
        <v>17.84</v>
      </c>
      <c r="F542" s="70">
        <v>0</v>
      </c>
      <c r="G542" s="70"/>
    </row>
    <row r="543" spans="1:7" ht="15" hidden="1" customHeight="1" x14ac:dyDescent="0.25">
      <c r="A543" s="6"/>
      <c r="B543" s="35" t="s">
        <v>1506</v>
      </c>
      <c r="C543" s="13" t="s">
        <v>9</v>
      </c>
      <c r="D543" s="70">
        <v>100</v>
      </c>
      <c r="E543" s="70">
        <v>100</v>
      </c>
      <c r="F543" s="70">
        <v>0</v>
      </c>
      <c r="G543" s="70"/>
    </row>
    <row r="544" spans="1:7" ht="30" hidden="1" customHeight="1" x14ac:dyDescent="0.25">
      <c r="A544" s="6" t="s">
        <v>859</v>
      </c>
      <c r="B544" s="35" t="s">
        <v>858</v>
      </c>
      <c r="C544" s="13"/>
      <c r="D544" s="9"/>
      <c r="E544" s="9"/>
      <c r="F544" s="9"/>
      <c r="G544" s="9"/>
    </row>
    <row r="545" spans="1:7" ht="15" hidden="1" customHeight="1" x14ac:dyDescent="0.25">
      <c r="A545" s="6"/>
      <c r="B545" s="35" t="s">
        <v>1505</v>
      </c>
      <c r="C545" s="13" t="s">
        <v>1317</v>
      </c>
      <c r="D545" s="70">
        <v>246.82</v>
      </c>
      <c r="E545" s="70">
        <v>262.37</v>
      </c>
      <c r="F545" s="70">
        <v>0</v>
      </c>
      <c r="G545" s="70"/>
    </row>
    <row r="546" spans="1:7" ht="15" hidden="1" customHeight="1" x14ac:dyDescent="0.25">
      <c r="A546" s="6"/>
      <c r="B546" s="35" t="s">
        <v>1506</v>
      </c>
      <c r="C546" s="13" t="s">
        <v>1317</v>
      </c>
      <c r="D546" s="70">
        <v>403.4</v>
      </c>
      <c r="E546" s="70">
        <v>427.57</v>
      </c>
      <c r="F546" s="70">
        <v>0</v>
      </c>
      <c r="G546" s="70"/>
    </row>
    <row r="547" spans="1:7" ht="45" hidden="1" customHeight="1" x14ac:dyDescent="0.25">
      <c r="A547" s="10" t="s">
        <v>863</v>
      </c>
      <c r="B547" s="34" t="s">
        <v>864</v>
      </c>
      <c r="C547" s="8"/>
      <c r="D547" s="9"/>
      <c r="E547" s="9"/>
      <c r="F547" s="9"/>
      <c r="G547" s="9"/>
    </row>
    <row r="548" spans="1:7" ht="60" hidden="1" customHeight="1" x14ac:dyDescent="0.25">
      <c r="A548" s="6" t="s">
        <v>866</v>
      </c>
      <c r="B548" s="35" t="s">
        <v>865</v>
      </c>
      <c r="C548" s="13"/>
      <c r="D548" s="9"/>
      <c r="E548" s="9"/>
      <c r="F548" s="9"/>
      <c r="G548" s="9"/>
    </row>
    <row r="549" spans="1:7" ht="15" hidden="1" customHeight="1" x14ac:dyDescent="0.25">
      <c r="A549" s="6"/>
      <c r="B549" s="35" t="s">
        <v>1505</v>
      </c>
      <c r="C549" s="13" t="s">
        <v>9</v>
      </c>
      <c r="D549" s="70">
        <v>0</v>
      </c>
      <c r="E549" s="70">
        <v>0</v>
      </c>
      <c r="F549" s="70">
        <v>0</v>
      </c>
      <c r="G549" s="70"/>
    </row>
    <row r="550" spans="1:7" ht="15" hidden="1" customHeight="1" x14ac:dyDescent="0.25">
      <c r="A550" s="6"/>
      <c r="B550" s="35" t="s">
        <v>1506</v>
      </c>
      <c r="C550" s="13" t="s">
        <v>9</v>
      </c>
      <c r="D550" s="70">
        <v>0</v>
      </c>
      <c r="E550" s="70">
        <v>0</v>
      </c>
      <c r="F550" s="70">
        <v>0</v>
      </c>
      <c r="G550" s="70"/>
    </row>
    <row r="551" spans="1:7" ht="60" hidden="1" customHeight="1" x14ac:dyDescent="0.25">
      <c r="A551" s="10" t="s">
        <v>871</v>
      </c>
      <c r="B551" s="34" t="s">
        <v>872</v>
      </c>
      <c r="C551" s="8"/>
      <c r="D551" s="9"/>
      <c r="E551" s="9"/>
      <c r="F551" s="9"/>
      <c r="G551" s="9"/>
    </row>
    <row r="552" spans="1:7" ht="45" hidden="1" customHeight="1" x14ac:dyDescent="0.25">
      <c r="A552" s="6" t="s">
        <v>874</v>
      </c>
      <c r="B552" s="35" t="s">
        <v>873</v>
      </c>
      <c r="C552" s="13"/>
      <c r="D552" s="9"/>
      <c r="E552" s="9"/>
      <c r="F552" s="9"/>
      <c r="G552" s="9"/>
    </row>
    <row r="553" spans="1:7" ht="15" hidden="1" customHeight="1" x14ac:dyDescent="0.25">
      <c r="A553" s="6"/>
      <c r="B553" s="35" t="s">
        <v>1505</v>
      </c>
      <c r="C553" s="13" t="s">
        <v>9</v>
      </c>
      <c r="D553" s="70">
        <v>14.46</v>
      </c>
      <c r="E553" s="70">
        <v>12.46</v>
      </c>
      <c r="F553" s="70">
        <v>0</v>
      </c>
      <c r="G553" s="70"/>
    </row>
    <row r="554" spans="1:7" ht="15" hidden="1" customHeight="1" x14ac:dyDescent="0.25">
      <c r="A554" s="6"/>
      <c r="B554" s="35" t="s">
        <v>1506</v>
      </c>
      <c r="C554" s="13" t="s">
        <v>9</v>
      </c>
      <c r="D554" s="70">
        <v>4.0599999999999996</v>
      </c>
      <c r="E554" s="70">
        <v>5.88</v>
      </c>
      <c r="F554" s="70">
        <v>0</v>
      </c>
      <c r="G554" s="70"/>
    </row>
    <row r="555" spans="1:7" ht="30" hidden="1" customHeight="1" x14ac:dyDescent="0.25">
      <c r="A555" s="6" t="s">
        <v>879</v>
      </c>
      <c r="B555" s="35" t="s">
        <v>880</v>
      </c>
      <c r="C555" s="13"/>
      <c r="D555" s="9"/>
      <c r="E555" s="9"/>
      <c r="F555" s="9"/>
      <c r="G555" s="9"/>
    </row>
    <row r="556" spans="1:7" ht="15" hidden="1" customHeight="1" x14ac:dyDescent="0.25">
      <c r="A556" s="6"/>
      <c r="B556" s="35" t="s">
        <v>1505</v>
      </c>
      <c r="C556" s="13" t="s">
        <v>1317</v>
      </c>
      <c r="D556" s="70">
        <v>521.78</v>
      </c>
      <c r="E556" s="70">
        <v>485.43</v>
      </c>
      <c r="F556" s="70">
        <v>0</v>
      </c>
      <c r="G556" s="70"/>
    </row>
    <row r="557" spans="1:7" ht="15" hidden="1" customHeight="1" x14ac:dyDescent="0.25">
      <c r="A557" s="6"/>
      <c r="B557" s="35" t="s">
        <v>1506</v>
      </c>
      <c r="C557" s="13" t="s">
        <v>1317</v>
      </c>
      <c r="D557" s="70">
        <v>84.08</v>
      </c>
      <c r="E557" s="70">
        <v>116.68</v>
      </c>
      <c r="F557" s="70">
        <v>0</v>
      </c>
      <c r="G557" s="70"/>
    </row>
    <row r="558" spans="1:7" ht="75" hidden="1" customHeight="1" x14ac:dyDescent="0.25">
      <c r="A558" s="13" t="s">
        <v>885</v>
      </c>
      <c r="B558" s="77" t="s">
        <v>1541</v>
      </c>
      <c r="C558" s="13" t="s">
        <v>9</v>
      </c>
      <c r="D558" s="134"/>
      <c r="E558" s="134"/>
      <c r="F558" s="134"/>
      <c r="G558" s="134"/>
    </row>
    <row r="559" spans="1:7" ht="120" hidden="1" customHeight="1" x14ac:dyDescent="0.25">
      <c r="A559" s="13" t="s">
        <v>889</v>
      </c>
      <c r="B559" s="77" t="s">
        <v>1551</v>
      </c>
      <c r="C559" s="13" t="s">
        <v>9</v>
      </c>
      <c r="D559" s="134"/>
      <c r="E559" s="134"/>
      <c r="F559" s="134"/>
      <c r="G559" s="134"/>
    </row>
    <row r="560" spans="1:7" ht="45" hidden="1" customHeight="1" x14ac:dyDescent="0.25">
      <c r="A560" s="10" t="s">
        <v>893</v>
      </c>
      <c r="B560" s="34" t="s">
        <v>894</v>
      </c>
      <c r="C560" s="8"/>
      <c r="D560" s="9"/>
      <c r="E560" s="9"/>
      <c r="F560" s="9"/>
      <c r="G560" s="9"/>
    </row>
    <row r="561" spans="1:7" ht="45" hidden="1" customHeight="1" x14ac:dyDescent="0.25">
      <c r="A561" s="6" t="s">
        <v>895</v>
      </c>
      <c r="B561" s="35" t="s">
        <v>1343</v>
      </c>
      <c r="C561" s="13"/>
      <c r="D561" s="9"/>
      <c r="E561" s="9"/>
      <c r="F561" s="9"/>
      <c r="G561" s="9"/>
    </row>
    <row r="562" spans="1:7" ht="15" hidden="1" customHeight="1" x14ac:dyDescent="0.25">
      <c r="A562" s="6"/>
      <c r="B562" s="35" t="s">
        <v>1539</v>
      </c>
      <c r="C562" s="13"/>
      <c r="D562" s="9"/>
      <c r="E562" s="9"/>
      <c r="F562" s="9"/>
      <c r="G562" s="9"/>
    </row>
    <row r="563" spans="1:7" ht="15" hidden="1" customHeight="1" x14ac:dyDescent="0.25">
      <c r="A563" s="6"/>
      <c r="B563" s="35" t="s">
        <v>1505</v>
      </c>
      <c r="C563" s="13" t="s">
        <v>9</v>
      </c>
      <c r="D563" s="70">
        <v>100</v>
      </c>
      <c r="E563" s="70">
        <v>100</v>
      </c>
      <c r="F563" s="70">
        <v>0</v>
      </c>
      <c r="G563" s="70"/>
    </row>
    <row r="564" spans="1:7" ht="15" hidden="1" customHeight="1" x14ac:dyDescent="0.25">
      <c r="A564" s="6"/>
      <c r="B564" s="35" t="s">
        <v>1506</v>
      </c>
      <c r="C564" s="13" t="s">
        <v>9</v>
      </c>
      <c r="D564" s="70">
        <v>70.37</v>
      </c>
      <c r="E564" s="70">
        <v>92.61</v>
      </c>
      <c r="F564" s="70">
        <v>0</v>
      </c>
      <c r="G564" s="70"/>
    </row>
    <row r="565" spans="1:7" ht="15" hidden="1" customHeight="1" x14ac:dyDescent="0.25">
      <c r="A565" s="6"/>
      <c r="B565" s="35" t="s">
        <v>1540</v>
      </c>
      <c r="C565" s="13"/>
      <c r="D565" s="9"/>
      <c r="E565" s="9"/>
      <c r="F565" s="9"/>
      <c r="G565" s="9"/>
    </row>
    <row r="566" spans="1:7" ht="15" hidden="1" customHeight="1" x14ac:dyDescent="0.25">
      <c r="A566" s="6"/>
      <c r="B566" s="35" t="s">
        <v>1505</v>
      </c>
      <c r="C566" s="13" t="s">
        <v>9</v>
      </c>
      <c r="D566" s="70">
        <v>97.73</v>
      </c>
      <c r="E566" s="70">
        <v>100</v>
      </c>
      <c r="F566" s="70">
        <v>0</v>
      </c>
      <c r="G566" s="70"/>
    </row>
    <row r="567" spans="1:7" ht="15" hidden="1" customHeight="1" x14ac:dyDescent="0.25">
      <c r="A567" s="6"/>
      <c r="B567" s="35" t="s">
        <v>1506</v>
      </c>
      <c r="C567" s="13" t="s">
        <v>9</v>
      </c>
      <c r="D567" s="70">
        <v>0</v>
      </c>
      <c r="E567" s="70">
        <v>100</v>
      </c>
      <c r="F567" s="70">
        <v>0</v>
      </c>
      <c r="G567" s="70"/>
    </row>
    <row r="568" spans="1:7" ht="30" hidden="1" customHeight="1" x14ac:dyDescent="0.25">
      <c r="A568" s="6" t="s">
        <v>904</v>
      </c>
      <c r="B568" s="35" t="s">
        <v>905</v>
      </c>
      <c r="C568" s="13"/>
      <c r="D568" s="9"/>
      <c r="E568" s="9"/>
      <c r="F568" s="9"/>
      <c r="G568" s="9"/>
    </row>
    <row r="569" spans="1:7" ht="15" hidden="1" customHeight="1" x14ac:dyDescent="0.25">
      <c r="A569" s="6"/>
      <c r="B569" s="35" t="s">
        <v>1539</v>
      </c>
      <c r="C569" s="13"/>
      <c r="D569" s="9"/>
      <c r="E569" s="9"/>
      <c r="F569" s="9"/>
      <c r="G569" s="9"/>
    </row>
    <row r="570" spans="1:7" ht="15" hidden="1" customHeight="1" x14ac:dyDescent="0.25">
      <c r="A570" s="6"/>
      <c r="B570" s="35" t="s">
        <v>1505</v>
      </c>
      <c r="C570" s="13" t="s">
        <v>9</v>
      </c>
      <c r="D570" s="70">
        <v>1.29</v>
      </c>
      <c r="E570" s="70">
        <v>1.31</v>
      </c>
      <c r="F570" s="70" t="s">
        <v>1654</v>
      </c>
      <c r="G570" s="70"/>
    </row>
    <row r="571" spans="1:7" ht="15" hidden="1" customHeight="1" x14ac:dyDescent="0.25">
      <c r="A571" s="6"/>
      <c r="B571" s="35" t="s">
        <v>1506</v>
      </c>
      <c r="C571" s="13" t="s">
        <v>9</v>
      </c>
      <c r="D571" s="70">
        <v>0</v>
      </c>
      <c r="E571" s="70">
        <v>0</v>
      </c>
      <c r="F571" s="70" t="s">
        <v>1654</v>
      </c>
      <c r="G571" s="70"/>
    </row>
    <row r="572" spans="1:7" ht="15" hidden="1" customHeight="1" x14ac:dyDescent="0.25">
      <c r="A572" s="6"/>
      <c r="B572" s="35" t="s">
        <v>1540</v>
      </c>
      <c r="C572" s="13"/>
      <c r="D572" s="9"/>
      <c r="E572" s="9"/>
      <c r="F572" s="9"/>
      <c r="G572" s="9"/>
    </row>
    <row r="573" spans="1:7" ht="15" hidden="1" customHeight="1" x14ac:dyDescent="0.25">
      <c r="A573" s="6"/>
      <c r="B573" s="35" t="s">
        <v>1505</v>
      </c>
      <c r="C573" s="13" t="s">
        <v>9</v>
      </c>
      <c r="D573" s="70">
        <v>0</v>
      </c>
      <c r="E573" s="70">
        <v>0</v>
      </c>
      <c r="F573" s="70" t="s">
        <v>1654</v>
      </c>
      <c r="G573" s="70"/>
    </row>
    <row r="574" spans="1:7" ht="15" hidden="1" customHeight="1" x14ac:dyDescent="0.25">
      <c r="A574" s="6"/>
      <c r="B574" s="35" t="s">
        <v>1506</v>
      </c>
      <c r="C574" s="13" t="s">
        <v>9</v>
      </c>
      <c r="D574" s="70">
        <v>0</v>
      </c>
      <c r="E574" s="70">
        <v>0</v>
      </c>
      <c r="F574" s="70" t="s">
        <v>1654</v>
      </c>
      <c r="G574" s="70"/>
    </row>
    <row r="575" spans="1:7" ht="30" hidden="1" customHeight="1" x14ac:dyDescent="0.25">
      <c r="A575" s="6" t="s">
        <v>912</v>
      </c>
      <c r="B575" s="35" t="s">
        <v>913</v>
      </c>
      <c r="C575" s="13"/>
      <c r="D575" s="9"/>
      <c r="E575" s="9"/>
      <c r="F575" s="9"/>
      <c r="G575" s="9"/>
    </row>
    <row r="576" spans="1:7" ht="15" hidden="1" customHeight="1" x14ac:dyDescent="0.25">
      <c r="A576" s="6"/>
      <c r="B576" s="35" t="s">
        <v>1539</v>
      </c>
      <c r="C576" s="13"/>
      <c r="D576" s="9"/>
      <c r="E576" s="9"/>
      <c r="F576" s="9"/>
      <c r="G576" s="9"/>
    </row>
    <row r="577" spans="1:7" ht="15" hidden="1" customHeight="1" x14ac:dyDescent="0.25">
      <c r="A577" s="6"/>
      <c r="B577" s="35" t="s">
        <v>1505</v>
      </c>
      <c r="C577" s="13" t="s">
        <v>9</v>
      </c>
      <c r="D577" s="70">
        <v>0.44</v>
      </c>
      <c r="E577" s="70">
        <v>0.45</v>
      </c>
      <c r="F577" s="70" t="s">
        <v>1654</v>
      </c>
      <c r="G577" s="70"/>
    </row>
    <row r="578" spans="1:7" ht="15" hidden="1" customHeight="1" x14ac:dyDescent="0.25">
      <c r="A578" s="6"/>
      <c r="B578" s="35" t="s">
        <v>1506</v>
      </c>
      <c r="C578" s="13" t="s">
        <v>9</v>
      </c>
      <c r="D578" s="70">
        <v>0</v>
      </c>
      <c r="E578" s="70">
        <v>0</v>
      </c>
      <c r="F578" s="70" t="s">
        <v>1654</v>
      </c>
      <c r="G578" s="70"/>
    </row>
    <row r="579" spans="1:7" ht="15" hidden="1" customHeight="1" x14ac:dyDescent="0.25">
      <c r="A579" s="6"/>
      <c r="B579" s="35" t="s">
        <v>1540</v>
      </c>
      <c r="C579" s="13"/>
      <c r="D579" s="9"/>
      <c r="E579" s="9"/>
      <c r="F579" s="9"/>
      <c r="G579" s="9"/>
    </row>
    <row r="580" spans="1:7" ht="15" hidden="1" customHeight="1" x14ac:dyDescent="0.25">
      <c r="A580" s="6"/>
      <c r="B580" s="35" t="s">
        <v>1505</v>
      </c>
      <c r="C580" s="13" t="s">
        <v>9</v>
      </c>
      <c r="D580" s="70">
        <v>0</v>
      </c>
      <c r="E580" s="70">
        <v>0</v>
      </c>
      <c r="F580" s="70" t="s">
        <v>1654</v>
      </c>
      <c r="G580" s="70"/>
    </row>
    <row r="581" spans="1:7" ht="15" hidden="1" customHeight="1" x14ac:dyDescent="0.25">
      <c r="A581" s="6"/>
      <c r="B581" s="35" t="s">
        <v>1506</v>
      </c>
      <c r="C581" s="13" t="s">
        <v>9</v>
      </c>
      <c r="D581" s="70">
        <v>0</v>
      </c>
      <c r="E581" s="70">
        <v>0</v>
      </c>
      <c r="F581" s="70" t="s">
        <v>1654</v>
      </c>
      <c r="G581" s="70"/>
    </row>
    <row r="582" spans="1:7" x14ac:dyDescent="0.25">
      <c r="A582" s="212" t="s">
        <v>921</v>
      </c>
      <c r="B582" s="242"/>
      <c r="C582" s="173"/>
      <c r="D582" s="173"/>
      <c r="E582" s="173"/>
      <c r="F582" s="173"/>
      <c r="G582" s="181"/>
    </row>
    <row r="583" spans="1:7" x14ac:dyDescent="0.25">
      <c r="A583" s="212" t="s">
        <v>922</v>
      </c>
      <c r="B583" s="242"/>
      <c r="C583" s="173"/>
      <c r="D583" s="173"/>
      <c r="E583" s="173"/>
      <c r="F583" s="173"/>
      <c r="G583" s="181"/>
    </row>
    <row r="584" spans="1:7" ht="30" x14ac:dyDescent="0.25">
      <c r="A584" s="10" t="s">
        <v>924</v>
      </c>
      <c r="B584" s="34" t="s">
        <v>923</v>
      </c>
      <c r="C584" s="8"/>
      <c r="D584" s="9"/>
      <c r="E584" s="9"/>
      <c r="F584" s="9"/>
      <c r="G584" s="9"/>
    </row>
    <row r="585" spans="1:7" ht="60" x14ac:dyDescent="0.25">
      <c r="A585" s="6" t="s">
        <v>926</v>
      </c>
      <c r="B585" s="35" t="s">
        <v>1514</v>
      </c>
      <c r="C585" s="6" t="s">
        <v>9</v>
      </c>
      <c r="D585" s="78">
        <v>41.562443356896864</v>
      </c>
      <c r="E585" s="78">
        <v>59.058950784207674</v>
      </c>
      <c r="F585" s="78">
        <v>59.62</v>
      </c>
      <c r="G585" s="78">
        <v>62.69</v>
      </c>
    </row>
    <row r="586" spans="1:7" ht="45" x14ac:dyDescent="0.25">
      <c r="A586" s="10" t="s">
        <v>936</v>
      </c>
      <c r="B586" s="34" t="s">
        <v>937</v>
      </c>
      <c r="C586" s="6"/>
      <c r="D586" s="9"/>
      <c r="E586" s="9"/>
      <c r="F586" s="9"/>
      <c r="G586" s="9"/>
    </row>
    <row r="587" spans="1:7" ht="90" x14ac:dyDescent="0.25">
      <c r="A587" s="6" t="s">
        <v>939</v>
      </c>
      <c r="B587" s="35" t="s">
        <v>938</v>
      </c>
      <c r="C587" s="6"/>
      <c r="D587" s="78"/>
      <c r="E587" s="78"/>
      <c r="F587" s="78"/>
      <c r="G587" s="78"/>
    </row>
    <row r="588" spans="1:7" x14ac:dyDescent="0.25">
      <c r="A588" s="6"/>
      <c r="B588" s="35" t="s">
        <v>1653</v>
      </c>
      <c r="C588" s="6"/>
      <c r="D588" s="78">
        <v>100</v>
      </c>
      <c r="E588" s="78">
        <v>100</v>
      </c>
      <c r="F588" s="78">
        <v>100</v>
      </c>
      <c r="G588" s="78">
        <v>100</v>
      </c>
    </row>
    <row r="589" spans="1:7" x14ac:dyDescent="0.25">
      <c r="A589" s="6"/>
      <c r="B589" s="35" t="s">
        <v>1582</v>
      </c>
      <c r="C589" s="6" t="s">
        <v>9</v>
      </c>
      <c r="D589" s="78">
        <v>100</v>
      </c>
      <c r="E589" s="78">
        <v>100</v>
      </c>
      <c r="F589" s="78">
        <v>100.44843049327355</v>
      </c>
      <c r="G589" s="78">
        <v>100</v>
      </c>
    </row>
    <row r="590" spans="1:7" x14ac:dyDescent="0.25">
      <c r="A590" s="6"/>
      <c r="B590" s="35" t="s">
        <v>1583</v>
      </c>
      <c r="C590" s="6" t="s">
        <v>9</v>
      </c>
      <c r="D590" s="78">
        <v>0</v>
      </c>
      <c r="E590" s="78">
        <v>0</v>
      </c>
      <c r="F590" s="78">
        <v>0</v>
      </c>
      <c r="G590" s="78">
        <v>0</v>
      </c>
    </row>
    <row r="591" spans="1:7" x14ac:dyDescent="0.25">
      <c r="A591" s="6"/>
      <c r="B591" s="35" t="s">
        <v>1584</v>
      </c>
      <c r="C591" s="6" t="s">
        <v>9</v>
      </c>
      <c r="D591" s="78">
        <v>0</v>
      </c>
      <c r="E591" s="78">
        <v>0</v>
      </c>
      <c r="F591" s="78">
        <v>0</v>
      </c>
      <c r="G591" s="78">
        <v>0</v>
      </c>
    </row>
    <row r="592" spans="1:7" x14ac:dyDescent="0.25">
      <c r="A592" s="6"/>
      <c r="B592" s="35" t="s">
        <v>1585</v>
      </c>
      <c r="C592" s="6" t="s">
        <v>9</v>
      </c>
      <c r="D592" s="78">
        <v>0</v>
      </c>
      <c r="E592" s="78">
        <v>0</v>
      </c>
      <c r="F592" s="78">
        <v>0</v>
      </c>
      <c r="G592" s="78">
        <v>0</v>
      </c>
    </row>
    <row r="593" spans="1:7" x14ac:dyDescent="0.25">
      <c r="A593" s="6"/>
      <c r="B593" s="35" t="s">
        <v>1586</v>
      </c>
      <c r="C593" s="6" t="s">
        <v>9</v>
      </c>
      <c r="D593" s="78">
        <v>0</v>
      </c>
      <c r="E593" s="78">
        <v>0</v>
      </c>
      <c r="F593" s="78">
        <v>0</v>
      </c>
      <c r="G593" s="78">
        <v>0</v>
      </c>
    </row>
    <row r="594" spans="1:7" x14ac:dyDescent="0.25">
      <c r="A594" s="6"/>
      <c r="B594" s="35" t="s">
        <v>1587</v>
      </c>
      <c r="C594" s="6" t="s">
        <v>9</v>
      </c>
      <c r="D594" s="78">
        <v>0</v>
      </c>
      <c r="E594" s="78">
        <v>0</v>
      </c>
      <c r="F594" s="78">
        <v>0</v>
      </c>
      <c r="G594" s="78">
        <v>0</v>
      </c>
    </row>
    <row r="595" spans="1:7" x14ac:dyDescent="0.25">
      <c r="A595" s="6"/>
      <c r="B595" s="35" t="s">
        <v>1588</v>
      </c>
      <c r="C595" s="6" t="s">
        <v>9</v>
      </c>
      <c r="D595" s="78">
        <v>0</v>
      </c>
      <c r="E595" s="78">
        <v>0</v>
      </c>
      <c r="F595" s="78">
        <v>0</v>
      </c>
      <c r="G595" s="78">
        <v>0</v>
      </c>
    </row>
    <row r="596" spans="1:7" x14ac:dyDescent="0.25">
      <c r="A596" s="6"/>
      <c r="B596" s="35" t="s">
        <v>1589</v>
      </c>
      <c r="C596" s="6" t="s">
        <v>9</v>
      </c>
      <c r="D596" s="78">
        <v>0</v>
      </c>
      <c r="E596" s="78">
        <v>0</v>
      </c>
      <c r="F596" s="78">
        <v>0</v>
      </c>
      <c r="G596" s="78">
        <v>0</v>
      </c>
    </row>
    <row r="597" spans="1:7" x14ac:dyDescent="0.25">
      <c r="A597" s="13"/>
      <c r="B597" s="22" t="s">
        <v>1651</v>
      </c>
      <c r="C597" s="6" t="s">
        <v>9</v>
      </c>
      <c r="D597" s="128" t="s">
        <v>1654</v>
      </c>
      <c r="E597" s="128">
        <v>0</v>
      </c>
      <c r="F597" s="128">
        <v>0</v>
      </c>
      <c r="G597" s="128">
        <v>0</v>
      </c>
    </row>
    <row r="598" spans="1:7" x14ac:dyDescent="0.25">
      <c r="A598" s="13"/>
      <c r="B598" s="22" t="s">
        <v>1652</v>
      </c>
      <c r="C598" s="6" t="s">
        <v>9</v>
      </c>
      <c r="D598" s="128" t="s">
        <v>1654</v>
      </c>
      <c r="E598" s="128">
        <v>0</v>
      </c>
      <c r="F598" s="128">
        <v>0</v>
      </c>
      <c r="G598" s="128">
        <v>0</v>
      </c>
    </row>
    <row r="599" spans="1:7" ht="60" x14ac:dyDescent="0.25">
      <c r="A599" s="13" t="s">
        <v>1643</v>
      </c>
      <c r="B599" s="77" t="s">
        <v>1645</v>
      </c>
      <c r="C599" s="13" t="s">
        <v>9</v>
      </c>
      <c r="D599" s="128"/>
      <c r="E599" s="128"/>
      <c r="F599" s="128"/>
      <c r="G599" s="128"/>
    </row>
    <row r="600" spans="1:7" ht="60" x14ac:dyDescent="0.25">
      <c r="A600" s="13" t="s">
        <v>1644</v>
      </c>
      <c r="B600" s="77" t="s">
        <v>1646</v>
      </c>
      <c r="C600" s="13" t="s">
        <v>9</v>
      </c>
      <c r="D600" s="128"/>
      <c r="E600" s="128"/>
      <c r="F600" s="128"/>
      <c r="G600" s="128"/>
    </row>
    <row r="601" spans="1:7" ht="45" x14ac:dyDescent="0.25">
      <c r="A601" s="10" t="s">
        <v>964</v>
      </c>
      <c r="B601" s="34" t="s">
        <v>965</v>
      </c>
      <c r="C601" s="8"/>
      <c r="D601" s="9"/>
      <c r="E601" s="9"/>
      <c r="F601" s="9"/>
      <c r="G601" s="9"/>
    </row>
    <row r="602" spans="1:7" ht="60" x14ac:dyDescent="0.25">
      <c r="A602" s="86" t="s">
        <v>967</v>
      </c>
      <c r="B602" s="87" t="s">
        <v>966</v>
      </c>
      <c r="C602" s="86" t="s">
        <v>9</v>
      </c>
      <c r="D602" s="78">
        <v>100</v>
      </c>
      <c r="E602" s="78">
        <v>100</v>
      </c>
      <c r="F602" s="78">
        <v>100</v>
      </c>
      <c r="G602" s="78">
        <v>100</v>
      </c>
    </row>
    <row r="603" spans="1:7" ht="60" x14ac:dyDescent="0.25">
      <c r="A603" s="10" t="s">
        <v>973</v>
      </c>
      <c r="B603" s="34" t="s">
        <v>974</v>
      </c>
      <c r="C603" s="6"/>
      <c r="D603" s="9"/>
      <c r="E603" s="9"/>
      <c r="F603" s="9"/>
      <c r="G603" s="9"/>
    </row>
    <row r="604" spans="1:7" ht="30" x14ac:dyDescent="0.25">
      <c r="A604" s="6" t="s">
        <v>976</v>
      </c>
      <c r="B604" s="35" t="s">
        <v>975</v>
      </c>
      <c r="C604" s="6" t="s">
        <v>1314</v>
      </c>
      <c r="D604" s="78">
        <v>1.4646551724137931</v>
      </c>
      <c r="E604" s="78">
        <v>1.5237668161434978</v>
      </c>
      <c r="F604" s="78">
        <v>1.3933035714285715</v>
      </c>
      <c r="G604" s="78">
        <v>1.33</v>
      </c>
    </row>
    <row r="605" spans="1:7" ht="45" x14ac:dyDescent="0.25">
      <c r="A605" s="6" t="s">
        <v>979</v>
      </c>
      <c r="B605" s="35" t="s">
        <v>980</v>
      </c>
      <c r="C605" s="6"/>
      <c r="D605" s="9"/>
      <c r="E605" s="9"/>
      <c r="F605" s="9"/>
      <c r="G605" s="9"/>
    </row>
    <row r="606" spans="1:7" x14ac:dyDescent="0.25">
      <c r="A606" s="6"/>
      <c r="B606" s="35" t="s">
        <v>1581</v>
      </c>
      <c r="C606" s="6" t="s">
        <v>9</v>
      </c>
      <c r="D606" s="78">
        <v>100</v>
      </c>
      <c r="E606" s="78">
        <v>100</v>
      </c>
      <c r="F606" s="78">
        <v>100</v>
      </c>
      <c r="G606" s="78">
        <v>100</v>
      </c>
    </row>
    <row r="607" spans="1:7" x14ac:dyDescent="0.25">
      <c r="A607" s="6"/>
      <c r="B607" s="35" t="s">
        <v>1503</v>
      </c>
      <c r="C607" s="6" t="s">
        <v>9</v>
      </c>
      <c r="D607" s="78">
        <v>100</v>
      </c>
      <c r="E607" s="78">
        <v>100</v>
      </c>
      <c r="F607" s="78">
        <v>100</v>
      </c>
      <c r="G607" s="78">
        <v>100</v>
      </c>
    </row>
    <row r="608" spans="1:7" x14ac:dyDescent="0.25">
      <c r="A608" s="6"/>
      <c r="B608" s="35" t="s">
        <v>1504</v>
      </c>
      <c r="C608" s="6" t="s">
        <v>9</v>
      </c>
      <c r="D608" s="78">
        <v>100</v>
      </c>
      <c r="E608" s="78">
        <v>100</v>
      </c>
      <c r="F608" s="78">
        <v>100</v>
      </c>
      <c r="G608" s="78">
        <v>100</v>
      </c>
    </row>
    <row r="609" spans="1:7" ht="30" x14ac:dyDescent="0.25">
      <c r="A609" s="6" t="s">
        <v>985</v>
      </c>
      <c r="B609" s="35" t="s">
        <v>986</v>
      </c>
      <c r="C609" s="6"/>
      <c r="D609" s="9"/>
      <c r="E609" s="9"/>
      <c r="F609" s="9"/>
      <c r="G609" s="9"/>
    </row>
    <row r="610" spans="1:7" x14ac:dyDescent="0.25">
      <c r="A610" s="24"/>
      <c r="B610" s="35" t="s">
        <v>1509</v>
      </c>
      <c r="C610" s="6" t="s">
        <v>1315</v>
      </c>
      <c r="D610" s="78">
        <v>1.3793103448275863</v>
      </c>
      <c r="E610" s="78">
        <v>1.2556053811659191</v>
      </c>
      <c r="F610" s="78">
        <v>1.6517857142857144</v>
      </c>
      <c r="G610" s="78">
        <v>1.5</v>
      </c>
    </row>
    <row r="611" spans="1:7" x14ac:dyDescent="0.25">
      <c r="A611" s="24"/>
      <c r="B611" s="35" t="s">
        <v>1510</v>
      </c>
      <c r="C611" s="6" t="s">
        <v>1315</v>
      </c>
      <c r="D611" s="78">
        <v>0.43103448275862066</v>
      </c>
      <c r="E611" s="78">
        <v>0.44843049327354262</v>
      </c>
      <c r="F611" s="78">
        <v>4.4642857142857144E-2</v>
      </c>
      <c r="G611" s="78">
        <v>0.43</v>
      </c>
    </row>
    <row r="612" spans="1:7" ht="60" x14ac:dyDescent="0.25">
      <c r="A612" s="10" t="s">
        <v>990</v>
      </c>
      <c r="B612" s="34" t="s">
        <v>989</v>
      </c>
      <c r="C612" s="8"/>
      <c r="D612" s="9"/>
      <c r="E612" s="9"/>
      <c r="F612" s="9"/>
      <c r="G612" s="9"/>
    </row>
    <row r="613" spans="1:7" ht="30" x14ac:dyDescent="0.25">
      <c r="A613" s="6" t="s">
        <v>992</v>
      </c>
      <c r="B613" s="35" t="s">
        <v>991</v>
      </c>
      <c r="C613" s="6" t="s">
        <v>9</v>
      </c>
      <c r="D613" s="78">
        <v>100</v>
      </c>
      <c r="E613" s="78">
        <v>100</v>
      </c>
      <c r="F613" s="78">
        <v>100</v>
      </c>
      <c r="G613" s="78">
        <v>90.91</v>
      </c>
    </row>
    <row r="614" spans="1:7" x14ac:dyDescent="0.25">
      <c r="A614" s="6"/>
      <c r="B614" s="35" t="s">
        <v>1507</v>
      </c>
      <c r="C614" s="6" t="s">
        <v>9</v>
      </c>
      <c r="D614" s="78">
        <v>100</v>
      </c>
      <c r="E614" s="78">
        <v>100</v>
      </c>
      <c r="F614" s="78">
        <v>100</v>
      </c>
      <c r="G614" s="78">
        <v>88.89</v>
      </c>
    </row>
    <row r="615" spans="1:7" x14ac:dyDescent="0.25">
      <c r="A615" s="6"/>
      <c r="B615" s="35" t="s">
        <v>1508</v>
      </c>
      <c r="C615" s="6" t="s">
        <v>9</v>
      </c>
      <c r="D615" s="78">
        <v>100</v>
      </c>
      <c r="E615" s="78">
        <v>100</v>
      </c>
      <c r="F615" s="78">
        <v>100</v>
      </c>
      <c r="G615" s="78">
        <v>88.89</v>
      </c>
    </row>
    <row r="616" spans="1:7" ht="45" x14ac:dyDescent="0.25">
      <c r="A616" s="10" t="s">
        <v>1003</v>
      </c>
      <c r="B616" s="34" t="s">
        <v>1004</v>
      </c>
      <c r="C616" s="8"/>
      <c r="D616" s="9"/>
      <c r="E616" s="9"/>
      <c r="F616" s="9"/>
      <c r="G616" s="9"/>
    </row>
    <row r="617" spans="1:7" ht="45" x14ac:dyDescent="0.25">
      <c r="A617" s="6" t="s">
        <v>1006</v>
      </c>
      <c r="B617" s="35" t="s">
        <v>1005</v>
      </c>
      <c r="C617" s="6" t="s">
        <v>1317</v>
      </c>
      <c r="D617" s="78">
        <v>21.853017241379309</v>
      </c>
      <c r="E617" s="78">
        <v>26.671748878923768</v>
      </c>
      <c r="F617" s="78">
        <v>31.881250000000001</v>
      </c>
      <c r="G617" s="78">
        <v>26.63</v>
      </c>
    </row>
    <row r="618" spans="1:7" ht="45" x14ac:dyDescent="0.25">
      <c r="A618" s="6" t="s">
        <v>1379</v>
      </c>
      <c r="B618" s="35" t="s">
        <v>1008</v>
      </c>
      <c r="C618" s="6" t="s">
        <v>9</v>
      </c>
      <c r="D618" s="78">
        <v>0.1913252726878242</v>
      </c>
      <c r="E618" s="78">
        <v>0.19334880123743234</v>
      </c>
      <c r="F618" s="78">
        <v>0.13442742319433165</v>
      </c>
      <c r="G618" s="78">
        <v>0.19</v>
      </c>
    </row>
    <row r="619" spans="1:7" ht="45" x14ac:dyDescent="0.25">
      <c r="A619" s="10" t="s">
        <v>1011</v>
      </c>
      <c r="B619" s="34" t="s">
        <v>1010</v>
      </c>
      <c r="C619" s="8"/>
      <c r="D619" s="9"/>
      <c r="E619" s="9"/>
      <c r="F619" s="9"/>
      <c r="G619" s="9"/>
    </row>
    <row r="620" spans="1:7" ht="30" x14ac:dyDescent="0.25">
      <c r="A620" s="6" t="s">
        <v>1012</v>
      </c>
      <c r="B620" s="35" t="s">
        <v>1013</v>
      </c>
      <c r="C620" s="13" t="s">
        <v>9</v>
      </c>
      <c r="D620" s="78">
        <v>0</v>
      </c>
      <c r="E620" s="78">
        <v>0</v>
      </c>
      <c r="F620" s="78">
        <v>0</v>
      </c>
      <c r="G620" s="78">
        <v>0</v>
      </c>
    </row>
    <row r="621" spans="1:7" ht="45" x14ac:dyDescent="0.25">
      <c r="A621" s="10" t="s">
        <v>1017</v>
      </c>
      <c r="B621" s="34" t="s">
        <v>1016</v>
      </c>
      <c r="C621" s="8"/>
      <c r="D621" s="9"/>
      <c r="E621" s="9"/>
      <c r="F621" s="9"/>
      <c r="G621" s="9"/>
    </row>
    <row r="622" spans="1:7" ht="30" x14ac:dyDescent="0.25">
      <c r="A622" s="6" t="s">
        <v>1019</v>
      </c>
      <c r="B622" s="35" t="s">
        <v>1018</v>
      </c>
      <c r="C622" s="13" t="s">
        <v>9</v>
      </c>
      <c r="D622" s="78">
        <v>50</v>
      </c>
      <c r="E622" s="78">
        <v>50</v>
      </c>
      <c r="F622" s="78">
        <v>50</v>
      </c>
      <c r="G622" s="78">
        <v>50</v>
      </c>
    </row>
    <row r="623" spans="1:7" ht="30" x14ac:dyDescent="0.25">
      <c r="A623" s="6" t="s">
        <v>1021</v>
      </c>
      <c r="B623" s="35" t="s">
        <v>1022</v>
      </c>
      <c r="C623" s="13" t="s">
        <v>9</v>
      </c>
      <c r="D623" s="78">
        <v>100</v>
      </c>
      <c r="E623" s="78">
        <v>100</v>
      </c>
      <c r="F623" s="78">
        <v>100</v>
      </c>
      <c r="G623" s="78">
        <v>100</v>
      </c>
    </row>
    <row r="624" spans="1:7" ht="45" x14ac:dyDescent="0.25">
      <c r="A624" s="6" t="s">
        <v>1024</v>
      </c>
      <c r="B624" s="35" t="s">
        <v>1025</v>
      </c>
      <c r="C624" s="13" t="s">
        <v>9</v>
      </c>
      <c r="D624" s="78">
        <v>0</v>
      </c>
      <c r="E624" s="78">
        <v>0</v>
      </c>
      <c r="F624" s="78">
        <v>0</v>
      </c>
      <c r="G624" s="78">
        <v>0</v>
      </c>
    </row>
    <row r="625" spans="1:7" ht="45" x14ac:dyDescent="0.25">
      <c r="A625" s="6" t="s">
        <v>1027</v>
      </c>
      <c r="B625" s="35" t="s">
        <v>1028</v>
      </c>
      <c r="C625" s="13" t="s">
        <v>9</v>
      </c>
      <c r="D625" s="78">
        <v>25</v>
      </c>
      <c r="E625" s="78">
        <v>25</v>
      </c>
      <c r="F625" s="78">
        <v>25</v>
      </c>
      <c r="G625" s="78">
        <v>25</v>
      </c>
    </row>
    <row r="626" spans="1:7" ht="30" x14ac:dyDescent="0.25">
      <c r="A626" s="120" t="s">
        <v>1031</v>
      </c>
      <c r="B626" s="121" t="s">
        <v>1030</v>
      </c>
      <c r="C626" s="106"/>
      <c r="D626" s="134"/>
      <c r="E626" s="134"/>
      <c r="F626" s="134"/>
      <c r="G626" s="134"/>
    </row>
    <row r="627" spans="1:7" ht="90" x14ac:dyDescent="0.25">
      <c r="A627" s="13" t="s">
        <v>1032</v>
      </c>
      <c r="B627" s="77" t="s">
        <v>1344</v>
      </c>
      <c r="C627" s="13"/>
      <c r="D627" s="134"/>
      <c r="E627" s="134"/>
      <c r="F627" s="134"/>
      <c r="G627" s="134"/>
    </row>
    <row r="628" spans="1:7" x14ac:dyDescent="0.25">
      <c r="A628" s="13"/>
      <c r="B628" s="77" t="s">
        <v>1515</v>
      </c>
      <c r="C628" s="13" t="s">
        <v>9</v>
      </c>
      <c r="D628" s="134"/>
      <c r="E628" s="134"/>
      <c r="F628" s="134"/>
      <c r="G628" s="134"/>
    </row>
    <row r="629" spans="1:7" x14ac:dyDescent="0.25">
      <c r="A629" s="13"/>
      <c r="B629" s="77" t="s">
        <v>1516</v>
      </c>
      <c r="C629" s="13" t="s">
        <v>9</v>
      </c>
      <c r="D629" s="134"/>
      <c r="E629" s="134"/>
      <c r="F629" s="134"/>
      <c r="G629" s="134"/>
    </row>
    <row r="630" spans="1:7" ht="30" x14ac:dyDescent="0.25">
      <c r="A630" s="13"/>
      <c r="B630" s="77" t="s">
        <v>1517</v>
      </c>
      <c r="C630" s="13" t="s">
        <v>9</v>
      </c>
      <c r="D630" s="134"/>
      <c r="E630" s="134"/>
      <c r="F630" s="134"/>
      <c r="G630" s="134"/>
    </row>
    <row r="631" spans="1:7" x14ac:dyDescent="0.25">
      <c r="A631" s="13"/>
      <c r="B631" s="77" t="s">
        <v>1518</v>
      </c>
      <c r="C631" s="13" t="s">
        <v>9</v>
      </c>
      <c r="D631" s="134"/>
      <c r="E631" s="134"/>
      <c r="F631" s="134"/>
      <c r="G631" s="134"/>
    </row>
    <row r="632" spans="1:7" ht="15" hidden="1" customHeight="1" x14ac:dyDescent="0.25">
      <c r="A632" s="173" t="s">
        <v>1033</v>
      </c>
      <c r="B632" s="173"/>
      <c r="C632" s="173"/>
      <c r="D632" s="173"/>
      <c r="E632" s="173"/>
      <c r="F632" s="173"/>
      <c r="G632" s="181"/>
    </row>
    <row r="633" spans="1:7" ht="30" hidden="1" customHeight="1" x14ac:dyDescent="0.25">
      <c r="A633" s="10" t="s">
        <v>1035</v>
      </c>
      <c r="B633" s="34" t="s">
        <v>1034</v>
      </c>
      <c r="C633" s="8"/>
      <c r="D633" s="9"/>
      <c r="E633" s="9"/>
      <c r="F633" s="9"/>
      <c r="G633" s="9"/>
    </row>
    <row r="634" spans="1:7" ht="60" hidden="1" customHeight="1" x14ac:dyDescent="0.25">
      <c r="A634" s="13" t="s">
        <v>1039</v>
      </c>
      <c r="B634" s="77" t="s">
        <v>1552</v>
      </c>
      <c r="C634" s="13" t="s">
        <v>9</v>
      </c>
      <c r="D634" s="134"/>
      <c r="E634" s="134"/>
      <c r="F634" s="134"/>
      <c r="G634" s="134"/>
    </row>
    <row r="635" spans="1:7" ht="75" hidden="1" customHeight="1" x14ac:dyDescent="0.25">
      <c r="A635" s="13" t="s">
        <v>1040</v>
      </c>
      <c r="B635" s="94" t="s">
        <v>1750</v>
      </c>
      <c r="C635" s="13" t="s">
        <v>9</v>
      </c>
      <c r="D635" s="134" t="s">
        <v>1654</v>
      </c>
      <c r="E635" s="134" t="s">
        <v>1654</v>
      </c>
      <c r="F635" s="134" t="s">
        <v>1654</v>
      </c>
      <c r="G635" s="134"/>
    </row>
    <row r="636" spans="1:7" ht="45" hidden="1" customHeight="1" x14ac:dyDescent="0.25">
      <c r="A636" s="86" t="s">
        <v>1050</v>
      </c>
      <c r="B636" s="87" t="s">
        <v>1051</v>
      </c>
      <c r="C636" s="86" t="s">
        <v>9</v>
      </c>
      <c r="D636" s="78">
        <v>18.897240602760178</v>
      </c>
      <c r="E636" s="78">
        <v>18.897240602760178</v>
      </c>
      <c r="F636" s="78" t="s">
        <v>1654</v>
      </c>
      <c r="G636" s="78"/>
    </row>
    <row r="637" spans="1:7" ht="30" hidden="1" customHeight="1" x14ac:dyDescent="0.25">
      <c r="A637" s="10" t="s">
        <v>1056</v>
      </c>
      <c r="B637" s="34" t="s">
        <v>1057</v>
      </c>
      <c r="C637" s="6"/>
      <c r="D637" s="9"/>
      <c r="E637" s="9"/>
      <c r="F637" s="9"/>
      <c r="G637" s="9"/>
    </row>
    <row r="638" spans="1:7" ht="60" hidden="1" customHeight="1" x14ac:dyDescent="0.25">
      <c r="A638" s="86" t="s">
        <v>1059</v>
      </c>
      <c r="B638" s="87" t="s">
        <v>1058</v>
      </c>
      <c r="C638" s="86" t="s">
        <v>9</v>
      </c>
      <c r="D638" s="78">
        <v>3.3354544928638132</v>
      </c>
      <c r="E638" s="78">
        <v>3.3354544928638132</v>
      </c>
      <c r="F638" s="78" t="s">
        <v>1654</v>
      </c>
      <c r="G638" s="78"/>
    </row>
    <row r="639" spans="1:7" ht="45" hidden="1" customHeight="1" x14ac:dyDescent="0.25">
      <c r="A639" s="10" t="s">
        <v>1063</v>
      </c>
      <c r="B639" s="34" t="s">
        <v>1064</v>
      </c>
      <c r="C639" s="8"/>
      <c r="D639" s="9"/>
      <c r="E639" s="9"/>
      <c r="F639" s="9"/>
      <c r="G639" s="9"/>
    </row>
    <row r="640" spans="1:7" ht="75" hidden="1" customHeight="1" x14ac:dyDescent="0.25">
      <c r="A640" s="13" t="s">
        <v>1065</v>
      </c>
      <c r="B640" s="77" t="s">
        <v>1066</v>
      </c>
      <c r="C640" s="13"/>
      <c r="D640" s="134"/>
      <c r="E640" s="134"/>
      <c r="F640" s="134"/>
      <c r="G640" s="134"/>
    </row>
    <row r="641" spans="1:7" ht="15" hidden="1" customHeight="1" x14ac:dyDescent="0.25">
      <c r="A641" s="13"/>
      <c r="B641" s="77" t="s">
        <v>1553</v>
      </c>
      <c r="C641" s="13" t="s">
        <v>9</v>
      </c>
      <c r="D641" s="134"/>
      <c r="E641" s="134"/>
      <c r="F641" s="134"/>
      <c r="G641" s="134"/>
    </row>
    <row r="642" spans="1:7" ht="15" hidden="1" customHeight="1" x14ac:dyDescent="0.25">
      <c r="A642" s="13"/>
      <c r="B642" s="77" t="s">
        <v>1554</v>
      </c>
      <c r="C642" s="13" t="s">
        <v>9</v>
      </c>
      <c r="D642" s="134"/>
      <c r="E642" s="134"/>
      <c r="F642" s="134"/>
      <c r="G642" s="134"/>
    </row>
    <row r="643" spans="1:7" ht="60" hidden="1" customHeight="1" x14ac:dyDescent="0.25">
      <c r="A643" s="120" t="s">
        <v>1070</v>
      </c>
      <c r="B643" s="121" t="s">
        <v>1071</v>
      </c>
      <c r="C643" s="13"/>
      <c r="D643" s="134"/>
      <c r="E643" s="134"/>
      <c r="F643" s="134"/>
      <c r="G643" s="134"/>
    </row>
    <row r="644" spans="1:7" ht="60" hidden="1" customHeight="1" x14ac:dyDescent="0.25">
      <c r="A644" s="13" t="s">
        <v>1073</v>
      </c>
      <c r="B644" s="77" t="s">
        <v>1555</v>
      </c>
      <c r="C644" s="13" t="s">
        <v>9</v>
      </c>
      <c r="D644" s="134"/>
      <c r="E644" s="134"/>
      <c r="F644" s="134"/>
      <c r="G644" s="134"/>
    </row>
    <row r="645" spans="1:7" ht="45" hidden="1" customHeight="1" x14ac:dyDescent="0.25">
      <c r="A645" s="13" t="s">
        <v>1078</v>
      </c>
      <c r="B645" s="77" t="s">
        <v>1077</v>
      </c>
      <c r="C645" s="13"/>
      <c r="D645" s="134"/>
      <c r="E645" s="134"/>
      <c r="F645" s="134"/>
      <c r="G645" s="134"/>
    </row>
    <row r="646" spans="1:7" ht="15" hidden="1" customHeight="1" x14ac:dyDescent="0.25">
      <c r="A646" s="13"/>
      <c r="B646" s="77" t="s">
        <v>1556</v>
      </c>
      <c r="C646" s="13" t="s">
        <v>1315</v>
      </c>
      <c r="D646" s="134"/>
      <c r="E646" s="134"/>
      <c r="F646" s="134"/>
      <c r="G646" s="134"/>
    </row>
    <row r="647" spans="1:7" ht="15" hidden="1" customHeight="1" x14ac:dyDescent="0.25">
      <c r="A647" s="13"/>
      <c r="B647" s="77" t="s">
        <v>1557</v>
      </c>
      <c r="C647" s="13" t="s">
        <v>1315</v>
      </c>
      <c r="D647" s="134"/>
      <c r="E647" s="134"/>
      <c r="F647" s="134"/>
      <c r="G647" s="134"/>
    </row>
    <row r="648" spans="1:7" ht="60" hidden="1" customHeight="1" x14ac:dyDescent="0.25">
      <c r="A648" s="120" t="s">
        <v>1082</v>
      </c>
      <c r="B648" s="121" t="s">
        <v>1083</v>
      </c>
      <c r="C648" s="106"/>
      <c r="D648" s="134"/>
      <c r="E648" s="134"/>
      <c r="F648" s="134"/>
      <c r="G648" s="134"/>
    </row>
    <row r="649" spans="1:7" ht="75" hidden="1" customHeight="1" x14ac:dyDescent="0.25">
      <c r="A649" s="13" t="s">
        <v>1085</v>
      </c>
      <c r="B649" s="77" t="s">
        <v>1084</v>
      </c>
      <c r="C649" s="13"/>
      <c r="D649" s="134"/>
      <c r="E649" s="134"/>
      <c r="F649" s="134"/>
      <c r="G649" s="134"/>
    </row>
    <row r="650" spans="1:7" ht="15" hidden="1" customHeight="1" x14ac:dyDescent="0.25">
      <c r="A650" s="13"/>
      <c r="B650" s="77" t="s">
        <v>1558</v>
      </c>
      <c r="C650" s="13" t="s">
        <v>9</v>
      </c>
      <c r="D650" s="134"/>
      <c r="E650" s="134"/>
      <c r="F650" s="134"/>
      <c r="G650" s="134"/>
    </row>
    <row r="651" spans="1:7" ht="15" hidden="1" customHeight="1" x14ac:dyDescent="0.25">
      <c r="A651" s="13"/>
      <c r="B651" s="77" t="s">
        <v>1559</v>
      </c>
      <c r="C651" s="13" t="s">
        <v>9</v>
      </c>
      <c r="D651" s="134"/>
      <c r="E651" s="134"/>
      <c r="F651" s="134"/>
      <c r="G651" s="134"/>
    </row>
    <row r="652" spans="1:7" ht="15" hidden="1" customHeight="1" x14ac:dyDescent="0.25">
      <c r="A652" s="13"/>
      <c r="B652" s="77" t="s">
        <v>1560</v>
      </c>
      <c r="C652" s="13" t="s">
        <v>9</v>
      </c>
      <c r="D652" s="134"/>
      <c r="E652" s="134"/>
      <c r="F652" s="134"/>
      <c r="G652" s="134"/>
    </row>
    <row r="653" spans="1:7" ht="30" hidden="1" customHeight="1" x14ac:dyDescent="0.25">
      <c r="A653" s="120" t="s">
        <v>1093</v>
      </c>
      <c r="B653" s="121" t="s">
        <v>1094</v>
      </c>
      <c r="C653" s="106"/>
      <c r="D653" s="134"/>
      <c r="E653" s="134"/>
      <c r="F653" s="134"/>
      <c r="G653" s="134"/>
    </row>
    <row r="654" spans="1:7" ht="45" hidden="1" customHeight="1" x14ac:dyDescent="0.25">
      <c r="A654" s="13" t="s">
        <v>1096</v>
      </c>
      <c r="B654" s="77" t="s">
        <v>1561</v>
      </c>
      <c r="C654" s="13" t="s">
        <v>9</v>
      </c>
      <c r="D654" s="134"/>
      <c r="E654" s="134"/>
      <c r="F654" s="134"/>
      <c r="G654" s="134"/>
    </row>
    <row r="655" spans="1:7" ht="45" hidden="1" customHeight="1" x14ac:dyDescent="0.25">
      <c r="A655" s="120" t="s">
        <v>1099</v>
      </c>
      <c r="B655" s="121" t="s">
        <v>1100</v>
      </c>
      <c r="C655" s="106"/>
      <c r="D655" s="134"/>
      <c r="E655" s="134"/>
      <c r="F655" s="134"/>
      <c r="G655" s="134"/>
    </row>
    <row r="656" spans="1:7" ht="45" hidden="1" customHeight="1" x14ac:dyDescent="0.25">
      <c r="A656" s="13" t="s">
        <v>1102</v>
      </c>
      <c r="B656" s="77" t="s">
        <v>1562</v>
      </c>
      <c r="C656" s="13" t="s">
        <v>9</v>
      </c>
      <c r="D656" s="134"/>
      <c r="E656" s="134"/>
      <c r="F656" s="134"/>
      <c r="G656" s="134"/>
    </row>
    <row r="657" spans="1:7" ht="45" hidden="1" customHeight="1" x14ac:dyDescent="0.25">
      <c r="A657" s="120" t="s">
        <v>1105</v>
      </c>
      <c r="B657" s="121" t="s">
        <v>1106</v>
      </c>
      <c r="C657" s="106"/>
      <c r="D657" s="134"/>
      <c r="E657" s="134"/>
      <c r="F657" s="134"/>
      <c r="G657" s="134"/>
    </row>
    <row r="658" spans="1:7" ht="45" hidden="1" customHeight="1" x14ac:dyDescent="0.25">
      <c r="A658" s="13" t="s">
        <v>1107</v>
      </c>
      <c r="B658" s="77" t="s">
        <v>1349</v>
      </c>
      <c r="C658" s="13"/>
      <c r="D658" s="134"/>
      <c r="E658" s="134"/>
      <c r="F658" s="134"/>
      <c r="G658" s="134"/>
    </row>
    <row r="659" spans="1:7" ht="15" hidden="1" customHeight="1" x14ac:dyDescent="0.25">
      <c r="A659" s="106"/>
      <c r="B659" s="77" t="s">
        <v>1563</v>
      </c>
      <c r="C659" s="13" t="s">
        <v>9</v>
      </c>
      <c r="D659" s="134"/>
      <c r="E659" s="134"/>
      <c r="F659" s="134"/>
      <c r="G659" s="134"/>
    </row>
    <row r="660" spans="1:7" ht="15" hidden="1" customHeight="1" x14ac:dyDescent="0.25">
      <c r="A660" s="106"/>
      <c r="B660" s="77" t="s">
        <v>1564</v>
      </c>
      <c r="C660" s="13" t="s">
        <v>9</v>
      </c>
      <c r="D660" s="134"/>
      <c r="E660" s="134"/>
      <c r="F660" s="134"/>
      <c r="G660" s="134"/>
    </row>
    <row r="661" spans="1:7" ht="30" hidden="1" customHeight="1" x14ac:dyDescent="0.25">
      <c r="A661" s="120" t="s">
        <v>1112</v>
      </c>
      <c r="B661" s="121" t="s">
        <v>1113</v>
      </c>
      <c r="C661" s="106"/>
      <c r="D661" s="134"/>
      <c r="E661" s="134"/>
      <c r="F661" s="134"/>
      <c r="G661" s="134"/>
    </row>
    <row r="662" spans="1:7" ht="60" hidden="1" customHeight="1" x14ac:dyDescent="0.25">
      <c r="A662" s="13" t="s">
        <v>1115</v>
      </c>
      <c r="B662" s="77" t="s">
        <v>1565</v>
      </c>
      <c r="C662" s="13" t="s">
        <v>9</v>
      </c>
      <c r="D662" s="134"/>
      <c r="E662" s="134"/>
      <c r="F662" s="134"/>
      <c r="G662" s="134"/>
    </row>
    <row r="663" spans="1:7" ht="15" hidden="1" customHeight="1" x14ac:dyDescent="0.25">
      <c r="A663" s="173" t="s">
        <v>1118</v>
      </c>
      <c r="B663" s="173"/>
      <c r="C663" s="173"/>
      <c r="D663" s="173"/>
      <c r="E663" s="173"/>
      <c r="F663" s="173"/>
      <c r="G663" s="181"/>
    </row>
    <row r="664" spans="1:7" ht="15" hidden="1" customHeight="1" x14ac:dyDescent="0.25">
      <c r="A664" s="173" t="s">
        <v>1119</v>
      </c>
      <c r="B664" s="173"/>
      <c r="C664" s="173"/>
      <c r="D664" s="173"/>
      <c r="E664" s="173"/>
      <c r="F664" s="173"/>
      <c r="G664" s="181"/>
    </row>
    <row r="665" spans="1:7" ht="30" hidden="1" customHeight="1" x14ac:dyDescent="0.25">
      <c r="A665" s="10" t="s">
        <v>1120</v>
      </c>
      <c r="B665" s="34" t="s">
        <v>1193</v>
      </c>
      <c r="C665" s="8"/>
      <c r="D665" s="9"/>
      <c r="E665" s="9"/>
      <c r="F665" s="9"/>
      <c r="G665" s="9"/>
    </row>
    <row r="666" spans="1:7" ht="75" hidden="1" customHeight="1" x14ac:dyDescent="0.25">
      <c r="A666" s="86" t="s">
        <v>1126</v>
      </c>
      <c r="B666" s="87" t="s">
        <v>1121</v>
      </c>
      <c r="C666" s="86" t="s">
        <v>1350</v>
      </c>
      <c r="D666" s="78">
        <v>7.5650000000000004</v>
      </c>
      <c r="E666" s="78">
        <v>10.718</v>
      </c>
      <c r="F666" s="78">
        <v>0</v>
      </c>
      <c r="G666" s="78"/>
    </row>
    <row r="667" spans="1:7" ht="60" hidden="1" customHeight="1" x14ac:dyDescent="0.25">
      <c r="A667" s="86" t="s">
        <v>1127</v>
      </c>
      <c r="B667" s="87" t="s">
        <v>1125</v>
      </c>
      <c r="C667" s="86"/>
      <c r="D667" s="88"/>
      <c r="E667" s="88"/>
      <c r="F667" s="88"/>
      <c r="G667" s="88"/>
    </row>
    <row r="668" spans="1:7" ht="15" hidden="1" customHeight="1" x14ac:dyDescent="0.25">
      <c r="A668" s="86"/>
      <c r="B668" s="87" t="s">
        <v>206</v>
      </c>
      <c r="C668" s="86" t="s">
        <v>1350</v>
      </c>
      <c r="D668" s="78">
        <v>62.401000000000003</v>
      </c>
      <c r="E668" s="78">
        <v>62.401000000000003</v>
      </c>
      <c r="F668" s="78">
        <v>0</v>
      </c>
      <c r="G668" s="78"/>
    </row>
    <row r="669" spans="1:7" ht="30" hidden="1" customHeight="1" x14ac:dyDescent="0.25">
      <c r="A669" s="86"/>
      <c r="B669" s="87" t="s">
        <v>1351</v>
      </c>
      <c r="C669" s="86" t="s">
        <v>1350</v>
      </c>
      <c r="D669" s="78">
        <v>15.874000000000001</v>
      </c>
      <c r="E669" s="78">
        <v>15.874000000000001</v>
      </c>
      <c r="F669" s="78">
        <v>0</v>
      </c>
      <c r="G669" s="78"/>
    </row>
    <row r="670" spans="1:7" ht="15" hidden="1" customHeight="1" x14ac:dyDescent="0.25">
      <c r="A670" s="94"/>
      <c r="B670" s="87" t="s">
        <v>1352</v>
      </c>
      <c r="C670" s="86" t="s">
        <v>1350</v>
      </c>
      <c r="D670" s="78">
        <v>10.478999999999999</v>
      </c>
      <c r="E670" s="78">
        <v>10.478999999999999</v>
      </c>
      <c r="F670" s="78">
        <v>0</v>
      </c>
      <c r="G670" s="78"/>
    </row>
    <row r="671" spans="1:7" ht="15" hidden="1" customHeight="1" x14ac:dyDescent="0.25">
      <c r="A671" s="94"/>
      <c r="B671" s="87" t="s">
        <v>1353</v>
      </c>
      <c r="C671" s="86" t="s">
        <v>1350</v>
      </c>
      <c r="D671" s="78">
        <v>37.991</v>
      </c>
      <c r="E671" s="78">
        <v>37.991</v>
      </c>
      <c r="F671" s="78">
        <v>0</v>
      </c>
      <c r="G671" s="78"/>
    </row>
    <row r="672" spans="1:7" ht="45" hidden="1" customHeight="1" x14ac:dyDescent="0.25">
      <c r="A672" s="86" t="s">
        <v>1135</v>
      </c>
      <c r="B672" s="87" t="s">
        <v>1132</v>
      </c>
      <c r="C672" s="86" t="s">
        <v>9</v>
      </c>
      <c r="D672" s="78">
        <v>9.7452683888237299</v>
      </c>
      <c r="E672" s="78">
        <v>9.7452683888237299</v>
      </c>
      <c r="F672" s="78" t="s">
        <v>1654</v>
      </c>
      <c r="G672" s="78"/>
    </row>
    <row r="673" spans="1:7" ht="30" hidden="1" customHeight="1" x14ac:dyDescent="0.25">
      <c r="A673" s="10" t="s">
        <v>1136</v>
      </c>
      <c r="B673" s="34" t="s">
        <v>1137</v>
      </c>
      <c r="C673" s="6"/>
      <c r="D673" s="9"/>
      <c r="E673" s="9"/>
      <c r="F673" s="9"/>
      <c r="G673" s="9"/>
    </row>
    <row r="674" spans="1:7" ht="60" hidden="1" customHeight="1" x14ac:dyDescent="0.25">
      <c r="A674" s="86" t="s">
        <v>1139</v>
      </c>
      <c r="B674" s="87" t="s">
        <v>1138</v>
      </c>
      <c r="C674" s="86" t="s">
        <v>9</v>
      </c>
      <c r="D674" s="78">
        <v>40.691553101989207</v>
      </c>
      <c r="E674" s="78">
        <v>40.691553101989207</v>
      </c>
      <c r="F674" s="78" t="s">
        <v>1654</v>
      </c>
      <c r="G674" s="78"/>
    </row>
    <row r="675" spans="1:7" ht="45" hidden="1" customHeight="1" x14ac:dyDescent="0.25">
      <c r="A675" s="120" t="s">
        <v>1143</v>
      </c>
      <c r="B675" s="121" t="s">
        <v>1144</v>
      </c>
      <c r="C675" s="106"/>
      <c r="D675" s="134"/>
      <c r="E675" s="134"/>
      <c r="F675" s="134"/>
      <c r="G675" s="134"/>
    </row>
    <row r="676" spans="1:7" ht="75" hidden="1" customHeight="1" x14ac:dyDescent="0.25">
      <c r="A676" s="13" t="s">
        <v>1146</v>
      </c>
      <c r="B676" s="77" t="s">
        <v>1566</v>
      </c>
      <c r="C676" s="13" t="s">
        <v>9</v>
      </c>
      <c r="D676" s="134"/>
      <c r="E676" s="134"/>
      <c r="F676" s="134"/>
      <c r="G676" s="134"/>
    </row>
    <row r="677" spans="1:7" ht="45" hidden="1" customHeight="1" x14ac:dyDescent="0.25">
      <c r="A677" s="120" t="s">
        <v>1149</v>
      </c>
      <c r="B677" s="121" t="s">
        <v>1150</v>
      </c>
      <c r="C677" s="13"/>
      <c r="D677" s="134"/>
      <c r="E677" s="134"/>
      <c r="F677" s="134"/>
      <c r="G677" s="134"/>
    </row>
    <row r="678" spans="1:7" ht="60" hidden="1" customHeight="1" x14ac:dyDescent="0.25">
      <c r="A678" s="13" t="s">
        <v>1152</v>
      </c>
      <c r="B678" s="77" t="s">
        <v>1567</v>
      </c>
      <c r="C678" s="13" t="s">
        <v>9</v>
      </c>
      <c r="D678" s="134"/>
      <c r="E678" s="134"/>
      <c r="F678" s="134"/>
      <c r="G678" s="134"/>
    </row>
    <row r="679" spans="1:7" ht="30" hidden="1" customHeight="1" x14ac:dyDescent="0.25">
      <c r="A679" s="120" t="s">
        <v>1155</v>
      </c>
      <c r="B679" s="121" t="s">
        <v>1156</v>
      </c>
      <c r="C679" s="106"/>
      <c r="D679" s="134"/>
      <c r="E679" s="134"/>
      <c r="F679" s="134"/>
      <c r="G679" s="134"/>
    </row>
    <row r="680" spans="1:7" ht="60" hidden="1" customHeight="1" x14ac:dyDescent="0.25">
      <c r="A680" s="89" t="s">
        <v>1157</v>
      </c>
      <c r="B680" s="135" t="s">
        <v>1158</v>
      </c>
      <c r="C680" s="89" t="s">
        <v>9</v>
      </c>
      <c r="D680" s="128" t="s">
        <v>1654</v>
      </c>
      <c r="E680" s="128" t="s">
        <v>1654</v>
      </c>
      <c r="F680" s="128" t="s">
        <v>1654</v>
      </c>
      <c r="G680" s="128"/>
    </row>
    <row r="681" spans="1:7" ht="30" hidden="1" customHeight="1" x14ac:dyDescent="0.25">
      <c r="A681" s="120" t="s">
        <v>1165</v>
      </c>
      <c r="B681" s="121" t="s">
        <v>1164</v>
      </c>
      <c r="C681" s="106"/>
      <c r="D681" s="134"/>
      <c r="E681" s="134"/>
      <c r="F681" s="134"/>
      <c r="G681" s="134"/>
    </row>
    <row r="682" spans="1:7" ht="60" hidden="1" customHeight="1" x14ac:dyDescent="0.25">
      <c r="A682" s="13" t="s">
        <v>1167</v>
      </c>
      <c r="B682" s="77" t="s">
        <v>1568</v>
      </c>
      <c r="C682" s="13" t="s">
        <v>9</v>
      </c>
      <c r="D682" s="134"/>
      <c r="E682" s="134"/>
      <c r="F682" s="134"/>
      <c r="G682" s="134"/>
    </row>
    <row r="683" spans="1:7" ht="60" hidden="1" customHeight="1" x14ac:dyDescent="0.25">
      <c r="A683" s="120" t="s">
        <v>1171</v>
      </c>
      <c r="B683" s="121" t="s">
        <v>1170</v>
      </c>
      <c r="C683" s="106"/>
      <c r="D683" s="134"/>
      <c r="E683" s="134"/>
      <c r="F683" s="134"/>
      <c r="G683" s="134"/>
    </row>
    <row r="684" spans="1:7" ht="30" hidden="1" customHeight="1" x14ac:dyDescent="0.25">
      <c r="A684" s="13" t="s">
        <v>1173</v>
      </c>
      <c r="B684" s="77" t="s">
        <v>1188</v>
      </c>
      <c r="C684" s="13"/>
      <c r="D684" s="134"/>
      <c r="E684" s="134"/>
      <c r="F684" s="134"/>
      <c r="G684" s="134"/>
    </row>
    <row r="685" spans="1:7" ht="15" hidden="1" customHeight="1" x14ac:dyDescent="0.25">
      <c r="A685" s="13"/>
      <c r="B685" s="77" t="s">
        <v>1569</v>
      </c>
      <c r="C685" s="13" t="s">
        <v>1315</v>
      </c>
      <c r="D685" s="134"/>
      <c r="E685" s="134"/>
      <c r="F685" s="134"/>
      <c r="G685" s="134"/>
    </row>
    <row r="686" spans="1:7" ht="15" hidden="1" customHeight="1" x14ac:dyDescent="0.25">
      <c r="A686" s="13"/>
      <c r="B686" s="77" t="s">
        <v>1559</v>
      </c>
      <c r="C686" s="13" t="s">
        <v>1315</v>
      </c>
      <c r="D686" s="134"/>
      <c r="E686" s="134"/>
      <c r="F686" s="134"/>
      <c r="G686" s="134"/>
    </row>
    <row r="687" spans="1:7" ht="15" hidden="1" customHeight="1" x14ac:dyDescent="0.25">
      <c r="A687" s="13"/>
      <c r="B687" s="77" t="s">
        <v>1570</v>
      </c>
      <c r="C687" s="13" t="s">
        <v>1315</v>
      </c>
      <c r="D687" s="134"/>
      <c r="E687" s="134"/>
      <c r="F687" s="134"/>
      <c r="G687" s="134"/>
    </row>
    <row r="688" spans="1:7" ht="15" hidden="1" customHeight="1" x14ac:dyDescent="0.25">
      <c r="A688" s="13"/>
      <c r="B688" s="77" t="s">
        <v>1571</v>
      </c>
      <c r="C688" s="13" t="s">
        <v>1315</v>
      </c>
      <c r="D688" s="134"/>
      <c r="E688" s="134"/>
      <c r="F688" s="134"/>
      <c r="G688" s="134"/>
    </row>
    <row r="689" spans="1:7" ht="15" hidden="1" customHeight="1" x14ac:dyDescent="0.25">
      <c r="A689" s="13"/>
      <c r="B689" s="77" t="s">
        <v>1558</v>
      </c>
      <c r="C689" s="13" t="s">
        <v>1315</v>
      </c>
      <c r="D689" s="134"/>
      <c r="E689" s="134"/>
      <c r="F689" s="134"/>
      <c r="G689" s="134"/>
    </row>
    <row r="690" spans="1:7" ht="15" hidden="1" customHeight="1" x14ac:dyDescent="0.25">
      <c r="A690" s="13"/>
      <c r="B690" s="77" t="s">
        <v>1572</v>
      </c>
      <c r="C690" s="13" t="s">
        <v>1315</v>
      </c>
      <c r="D690" s="134"/>
      <c r="E690" s="134"/>
      <c r="F690" s="134"/>
      <c r="G690" s="134"/>
    </row>
    <row r="691" spans="1:7" ht="45" hidden="1" customHeight="1" x14ac:dyDescent="0.25">
      <c r="A691" s="120" t="s">
        <v>1175</v>
      </c>
      <c r="B691" s="121" t="s">
        <v>1174</v>
      </c>
      <c r="C691" s="106"/>
      <c r="D691" s="134"/>
      <c r="E691" s="134"/>
      <c r="F691" s="134"/>
      <c r="G691" s="134"/>
    </row>
    <row r="692" spans="1:7" ht="60" hidden="1" customHeight="1" x14ac:dyDescent="0.25">
      <c r="A692" s="13" t="s">
        <v>1177</v>
      </c>
      <c r="B692" s="77" t="s">
        <v>1176</v>
      </c>
      <c r="C692" s="13"/>
      <c r="D692" s="134"/>
      <c r="E692" s="134"/>
      <c r="F692" s="134"/>
      <c r="G692" s="134"/>
    </row>
    <row r="693" spans="1:7" ht="15" hidden="1" customHeight="1" x14ac:dyDescent="0.25">
      <c r="A693" s="106"/>
      <c r="B693" s="77" t="s">
        <v>1573</v>
      </c>
      <c r="C693" s="13" t="s">
        <v>9</v>
      </c>
      <c r="D693" s="134"/>
      <c r="E693" s="134"/>
      <c r="F693" s="134"/>
      <c r="G693" s="134"/>
    </row>
    <row r="694" spans="1:7" ht="15" hidden="1" customHeight="1" x14ac:dyDescent="0.25">
      <c r="A694" s="106"/>
      <c r="B694" s="77" t="s">
        <v>1574</v>
      </c>
      <c r="C694" s="13" t="s">
        <v>9</v>
      </c>
      <c r="D694" s="134"/>
      <c r="E694" s="134"/>
      <c r="F694" s="134"/>
      <c r="G694" s="134"/>
    </row>
    <row r="695" spans="1:7" ht="30" hidden="1" customHeight="1" x14ac:dyDescent="0.25">
      <c r="A695" s="120" t="s">
        <v>1182</v>
      </c>
      <c r="B695" s="121" t="s">
        <v>1183</v>
      </c>
      <c r="C695" s="106"/>
      <c r="D695" s="134"/>
      <c r="E695" s="134"/>
      <c r="F695" s="134"/>
      <c r="G695" s="134"/>
    </row>
    <row r="696" spans="1:7" ht="75" hidden="1" customHeight="1" x14ac:dyDescent="0.25">
      <c r="A696" s="13" t="s">
        <v>1185</v>
      </c>
      <c r="B696" s="77" t="s">
        <v>1575</v>
      </c>
      <c r="C696" s="13" t="s">
        <v>9</v>
      </c>
      <c r="D696" s="134"/>
      <c r="E696" s="134"/>
      <c r="F696" s="134"/>
      <c r="G696" s="134"/>
    </row>
    <row r="697" spans="1:7" x14ac:dyDescent="0.25">
      <c r="A697" s="173" t="s">
        <v>1189</v>
      </c>
      <c r="B697" s="173"/>
      <c r="C697" s="173"/>
      <c r="D697" s="173"/>
      <c r="E697" s="173"/>
      <c r="F697" s="173"/>
      <c r="G697" s="181"/>
    </row>
    <row r="698" spans="1:7" ht="15" hidden="1" customHeight="1" x14ac:dyDescent="0.25">
      <c r="A698" s="173" t="s">
        <v>1190</v>
      </c>
      <c r="B698" s="173"/>
      <c r="C698" s="173"/>
      <c r="D698" s="173"/>
      <c r="E698" s="173"/>
      <c r="F698" s="173"/>
      <c r="G698" s="181"/>
    </row>
    <row r="699" spans="1:7" ht="30" hidden="1" customHeight="1" x14ac:dyDescent="0.25">
      <c r="A699" s="10" t="s">
        <v>1191</v>
      </c>
      <c r="B699" s="34" t="s">
        <v>1192</v>
      </c>
      <c r="C699" s="8"/>
      <c r="D699" s="9"/>
      <c r="E699" s="9"/>
      <c r="F699" s="9"/>
      <c r="G699" s="9"/>
    </row>
    <row r="700" spans="1:7" ht="30" hidden="1" customHeight="1" x14ac:dyDescent="0.25">
      <c r="A700" s="86" t="s">
        <v>1195</v>
      </c>
      <c r="B700" s="87" t="s">
        <v>1194</v>
      </c>
      <c r="C700" s="86" t="s">
        <v>9</v>
      </c>
      <c r="D700" s="78">
        <v>13.9</v>
      </c>
      <c r="E700" s="78">
        <v>3.3</v>
      </c>
      <c r="F700" s="78">
        <v>0</v>
      </c>
      <c r="G700" s="78"/>
    </row>
    <row r="701" spans="1:7" ht="30" hidden="1" customHeight="1" x14ac:dyDescent="0.25">
      <c r="A701" s="120" t="s">
        <v>1359</v>
      </c>
      <c r="B701" s="121" t="s">
        <v>1200</v>
      </c>
      <c r="C701" s="13"/>
      <c r="D701" s="134"/>
      <c r="E701" s="134"/>
      <c r="F701" s="134"/>
      <c r="G701" s="134"/>
    </row>
    <row r="702" spans="1:7" ht="90" hidden="1" customHeight="1" x14ac:dyDescent="0.25">
      <c r="A702" s="13" t="s">
        <v>1360</v>
      </c>
      <c r="B702" s="77" t="s">
        <v>1202</v>
      </c>
      <c r="C702" s="13"/>
      <c r="D702" s="134"/>
      <c r="E702" s="134"/>
      <c r="F702" s="134"/>
      <c r="G702" s="134"/>
    </row>
    <row r="703" spans="1:7" ht="30" hidden="1" customHeight="1" x14ac:dyDescent="0.25">
      <c r="A703" s="13"/>
      <c r="B703" s="77" t="s">
        <v>1576</v>
      </c>
      <c r="C703" s="13" t="s">
        <v>9</v>
      </c>
      <c r="D703" s="134"/>
      <c r="E703" s="134"/>
      <c r="F703" s="134"/>
      <c r="G703" s="134"/>
    </row>
    <row r="704" spans="1:7" ht="15" hidden="1" customHeight="1" x14ac:dyDescent="0.25">
      <c r="A704" s="13"/>
      <c r="B704" s="77" t="s">
        <v>1577</v>
      </c>
      <c r="C704" s="13" t="s">
        <v>9</v>
      </c>
      <c r="D704" s="134"/>
      <c r="E704" s="134"/>
      <c r="F704" s="134"/>
      <c r="G704" s="134"/>
    </row>
    <row r="705" spans="1:7" ht="15" hidden="1" customHeight="1" x14ac:dyDescent="0.25">
      <c r="A705" s="13"/>
      <c r="B705" s="77" t="s">
        <v>1578</v>
      </c>
      <c r="C705" s="13" t="s">
        <v>9</v>
      </c>
      <c r="D705" s="134"/>
      <c r="E705" s="134"/>
      <c r="F705" s="134"/>
      <c r="G705" s="134"/>
    </row>
    <row r="706" spans="1:7" ht="15" hidden="1" customHeight="1" x14ac:dyDescent="0.25">
      <c r="A706" s="173" t="s">
        <v>1210</v>
      </c>
      <c r="B706" s="173"/>
      <c r="C706" s="173"/>
      <c r="D706" s="173"/>
      <c r="E706" s="173"/>
      <c r="F706" s="173"/>
      <c r="G706" s="181"/>
    </row>
    <row r="707" spans="1:7" ht="60" hidden="1" customHeight="1" x14ac:dyDescent="0.25">
      <c r="A707" s="6" t="s">
        <v>1211</v>
      </c>
      <c r="B707" s="35" t="s">
        <v>1218</v>
      </c>
      <c r="C707" s="6"/>
      <c r="D707" s="9"/>
      <c r="E707" s="9"/>
      <c r="F707" s="9"/>
      <c r="G707" s="9"/>
    </row>
    <row r="708" spans="1:7" ht="15" hidden="1" customHeight="1" x14ac:dyDescent="0.25">
      <c r="A708" s="33"/>
      <c r="B708" s="35" t="s">
        <v>1579</v>
      </c>
      <c r="C708" s="6"/>
      <c r="D708" s="78"/>
      <c r="E708" s="78"/>
      <c r="F708" s="78"/>
      <c r="G708" s="78"/>
    </row>
    <row r="709" spans="1:7" ht="15" hidden="1" customHeight="1" x14ac:dyDescent="0.25">
      <c r="A709" s="33"/>
      <c r="B709" s="35" t="s">
        <v>1505</v>
      </c>
      <c r="C709" s="6" t="s">
        <v>9</v>
      </c>
      <c r="D709" s="78">
        <v>0.81</v>
      </c>
      <c r="E709" s="78">
        <v>1.69</v>
      </c>
      <c r="F709" s="78">
        <v>0</v>
      </c>
      <c r="G709" s="78"/>
    </row>
    <row r="710" spans="1:7" ht="15" hidden="1" customHeight="1" x14ac:dyDescent="0.25">
      <c r="A710" s="33"/>
      <c r="B710" s="35" t="s">
        <v>1506</v>
      </c>
      <c r="C710" s="6" t="s">
        <v>9</v>
      </c>
      <c r="D710" s="78">
        <v>0</v>
      </c>
      <c r="E710" s="78">
        <v>0</v>
      </c>
      <c r="F710" s="78">
        <v>0</v>
      </c>
      <c r="G710" s="78"/>
    </row>
    <row r="711" spans="1:7" ht="15" hidden="1" customHeight="1" x14ac:dyDescent="0.25">
      <c r="A711" s="33"/>
      <c r="B711" s="35" t="s">
        <v>1580</v>
      </c>
      <c r="C711" s="6"/>
      <c r="D711" s="78"/>
      <c r="E711" s="78"/>
      <c r="F711" s="78"/>
      <c r="G711" s="78"/>
    </row>
    <row r="712" spans="1:7" ht="15" hidden="1" customHeight="1" x14ac:dyDescent="0.25">
      <c r="A712" s="33"/>
      <c r="B712" s="35" t="s">
        <v>1505</v>
      </c>
      <c r="C712" s="6" t="s">
        <v>9</v>
      </c>
      <c r="D712" s="78">
        <v>0.81</v>
      </c>
      <c r="E712" s="78">
        <v>1.24</v>
      </c>
      <c r="F712" s="78">
        <v>0</v>
      </c>
      <c r="G712" s="78"/>
    </row>
    <row r="713" spans="1:7" ht="15" hidden="1" customHeight="1" x14ac:dyDescent="0.25">
      <c r="A713" s="33"/>
      <c r="B713" s="35" t="s">
        <v>1506</v>
      </c>
      <c r="C713" s="6" t="s">
        <v>9</v>
      </c>
      <c r="D713" s="78">
        <v>0</v>
      </c>
      <c r="E713" s="78">
        <v>0</v>
      </c>
      <c r="F713" s="78">
        <v>0</v>
      </c>
      <c r="G713" s="78"/>
    </row>
    <row r="714" spans="1:7" ht="60" hidden="1" customHeight="1" x14ac:dyDescent="0.25">
      <c r="A714" s="6" t="s">
        <v>1217</v>
      </c>
      <c r="B714" s="35" t="s">
        <v>1219</v>
      </c>
      <c r="C714" s="6"/>
      <c r="D714" s="9"/>
      <c r="E714" s="9"/>
      <c r="F714" s="9"/>
      <c r="G714" s="9"/>
    </row>
    <row r="715" spans="1:7" ht="15" hidden="1" customHeight="1" x14ac:dyDescent="0.25">
      <c r="A715" s="33"/>
      <c r="B715" s="35" t="s">
        <v>1579</v>
      </c>
      <c r="C715" s="6"/>
      <c r="D715" s="9"/>
      <c r="E715" s="9"/>
      <c r="F715" s="9"/>
      <c r="G715" s="9"/>
    </row>
    <row r="716" spans="1:7" ht="15" hidden="1" customHeight="1" x14ac:dyDescent="0.25">
      <c r="A716" s="33"/>
      <c r="B716" s="35" t="s">
        <v>1505</v>
      </c>
      <c r="C716" s="6" t="s">
        <v>9</v>
      </c>
      <c r="D716" s="78">
        <v>1.47</v>
      </c>
      <c r="E716" s="78">
        <v>1.34</v>
      </c>
      <c r="F716" s="78">
        <v>0</v>
      </c>
      <c r="G716" s="78"/>
    </row>
    <row r="717" spans="1:7" ht="15" hidden="1" customHeight="1" x14ac:dyDescent="0.25">
      <c r="A717" s="33"/>
      <c r="B717" s="35" t="s">
        <v>1506</v>
      </c>
      <c r="C717" s="6" t="s">
        <v>9</v>
      </c>
      <c r="D717" s="78">
        <v>6.84</v>
      </c>
      <c r="E717" s="78">
        <v>1.84</v>
      </c>
      <c r="F717" s="78">
        <v>0</v>
      </c>
      <c r="G717" s="78"/>
    </row>
    <row r="718" spans="1:7" ht="15" hidden="1" customHeight="1" x14ac:dyDescent="0.25">
      <c r="A718" s="33"/>
      <c r="B718" s="35" t="s">
        <v>1580</v>
      </c>
      <c r="C718" s="6"/>
      <c r="D718" s="9"/>
      <c r="E718" s="9"/>
      <c r="F718" s="9"/>
      <c r="G718" s="9"/>
    </row>
    <row r="719" spans="1:7" ht="15" hidden="1" customHeight="1" x14ac:dyDescent="0.25">
      <c r="A719" s="33"/>
      <c r="B719" s="35" t="s">
        <v>1505</v>
      </c>
      <c r="C719" s="6" t="s">
        <v>9</v>
      </c>
      <c r="D719" s="78">
        <v>1.47</v>
      </c>
      <c r="E719" s="78">
        <v>1.34</v>
      </c>
      <c r="F719" s="78">
        <v>0</v>
      </c>
      <c r="G719" s="78"/>
    </row>
    <row r="720" spans="1:7" ht="15" hidden="1" customHeight="1" x14ac:dyDescent="0.25">
      <c r="A720" s="33"/>
      <c r="B720" s="35" t="s">
        <v>1506</v>
      </c>
      <c r="C720" s="6" t="s">
        <v>9</v>
      </c>
      <c r="D720" s="78">
        <v>0.78</v>
      </c>
      <c r="E720" s="78">
        <v>1.57</v>
      </c>
      <c r="F720" s="78">
        <v>0</v>
      </c>
      <c r="G720" s="78"/>
    </row>
    <row r="721" spans="1:7" x14ac:dyDescent="0.25">
      <c r="A721" s="173" t="s">
        <v>1224</v>
      </c>
      <c r="B721" s="173"/>
      <c r="C721" s="173"/>
      <c r="D721" s="173"/>
      <c r="E721" s="173"/>
      <c r="F721" s="173"/>
      <c r="G721" s="181"/>
    </row>
    <row r="722" spans="1:7" ht="15" hidden="1" customHeight="1" x14ac:dyDescent="0.25">
      <c r="A722" s="120" t="s">
        <v>1265</v>
      </c>
      <c r="B722" s="121" t="s">
        <v>1266</v>
      </c>
      <c r="C722" s="106"/>
      <c r="D722" s="134"/>
      <c r="E722" s="134"/>
      <c r="F722" s="134"/>
      <c r="G722" s="134"/>
    </row>
    <row r="723" spans="1:7" ht="30" hidden="1" customHeight="1" x14ac:dyDescent="0.25">
      <c r="A723" s="156" t="s">
        <v>1225</v>
      </c>
      <c r="B723" s="77" t="s">
        <v>1590</v>
      </c>
      <c r="C723" s="13" t="s">
        <v>9</v>
      </c>
      <c r="D723" s="134"/>
      <c r="E723" s="134"/>
      <c r="F723" s="134"/>
      <c r="G723" s="134"/>
    </row>
    <row r="724" spans="1:7" ht="30" hidden="1" customHeight="1" x14ac:dyDescent="0.25">
      <c r="A724" s="13" t="s">
        <v>1236</v>
      </c>
      <c r="B724" s="77" t="s">
        <v>1591</v>
      </c>
      <c r="C724" s="13" t="s">
        <v>9</v>
      </c>
      <c r="D724" s="134"/>
      <c r="E724" s="134"/>
      <c r="F724" s="134"/>
      <c r="G724" s="134"/>
    </row>
    <row r="725" spans="1:7" ht="45" hidden="1" customHeight="1" x14ac:dyDescent="0.25">
      <c r="A725" s="120" t="s">
        <v>1267</v>
      </c>
      <c r="B725" s="121" t="s">
        <v>1238</v>
      </c>
      <c r="C725" s="106"/>
      <c r="D725" s="134"/>
      <c r="E725" s="134"/>
      <c r="F725" s="134"/>
      <c r="G725" s="134"/>
    </row>
    <row r="726" spans="1:7" ht="105" hidden="1" customHeight="1" x14ac:dyDescent="0.25">
      <c r="A726" s="13" t="s">
        <v>1249</v>
      </c>
      <c r="B726" s="77" t="s">
        <v>1650</v>
      </c>
      <c r="C726" s="13"/>
      <c r="D726" s="134"/>
      <c r="E726" s="134"/>
      <c r="F726" s="134"/>
      <c r="G726" s="134"/>
    </row>
    <row r="727" spans="1:7" ht="15" hidden="1" customHeight="1" x14ac:dyDescent="0.25">
      <c r="A727" s="13"/>
      <c r="B727" s="18" t="s">
        <v>1592</v>
      </c>
      <c r="C727" s="13" t="s">
        <v>9</v>
      </c>
      <c r="D727" s="134"/>
      <c r="E727" s="134"/>
      <c r="F727" s="134"/>
      <c r="G727" s="134"/>
    </row>
    <row r="728" spans="1:7" ht="15" hidden="1" customHeight="1" x14ac:dyDescent="0.25">
      <c r="A728" s="13"/>
      <c r="B728" s="18" t="s">
        <v>1243</v>
      </c>
      <c r="C728" s="13"/>
      <c r="D728" s="134"/>
      <c r="E728" s="134"/>
      <c r="F728" s="134"/>
      <c r="G728" s="134"/>
    </row>
    <row r="729" spans="1:7" ht="15" hidden="1" customHeight="1" x14ac:dyDescent="0.25">
      <c r="A729" s="13"/>
      <c r="B729" s="22" t="s">
        <v>1593</v>
      </c>
      <c r="C729" s="13" t="s">
        <v>9</v>
      </c>
      <c r="D729" s="134"/>
      <c r="E729" s="134"/>
      <c r="F729" s="134"/>
      <c r="G729" s="134"/>
    </row>
    <row r="730" spans="1:7" ht="15" hidden="1" customHeight="1" x14ac:dyDescent="0.25">
      <c r="A730" s="13"/>
      <c r="B730" s="22" t="s">
        <v>1594</v>
      </c>
      <c r="C730" s="13" t="s">
        <v>9</v>
      </c>
      <c r="D730" s="134"/>
      <c r="E730" s="134"/>
      <c r="F730" s="134"/>
      <c r="G730" s="134"/>
    </row>
    <row r="731" spans="1:7" ht="15" hidden="1" customHeight="1" x14ac:dyDescent="0.25">
      <c r="A731" s="13"/>
      <c r="B731" s="22" t="s">
        <v>1595</v>
      </c>
      <c r="C731" s="13" t="s">
        <v>9</v>
      </c>
      <c r="D731" s="134"/>
      <c r="E731" s="134"/>
      <c r="F731" s="134"/>
      <c r="G731" s="134"/>
    </row>
    <row r="732" spans="1:7" ht="15" hidden="1" customHeight="1" x14ac:dyDescent="0.25">
      <c r="A732" s="13"/>
      <c r="B732" s="22" t="s">
        <v>1596</v>
      </c>
      <c r="C732" s="13" t="s">
        <v>9</v>
      </c>
      <c r="D732" s="134"/>
      <c r="E732" s="134"/>
      <c r="F732" s="134"/>
      <c r="G732" s="134"/>
    </row>
    <row r="733" spans="1:7" ht="15" hidden="1" customHeight="1" x14ac:dyDescent="0.25">
      <c r="A733" s="13"/>
      <c r="B733" s="18" t="s">
        <v>1246</v>
      </c>
      <c r="C733" s="13"/>
      <c r="D733" s="134"/>
      <c r="E733" s="134"/>
      <c r="F733" s="134"/>
      <c r="G733" s="134"/>
    </row>
    <row r="734" spans="1:7" ht="15" hidden="1" customHeight="1" x14ac:dyDescent="0.25">
      <c r="A734" s="13"/>
      <c r="B734" s="22" t="s">
        <v>1597</v>
      </c>
      <c r="C734" s="13" t="s">
        <v>9</v>
      </c>
      <c r="D734" s="134"/>
      <c r="E734" s="134"/>
      <c r="F734" s="134"/>
      <c r="G734" s="134"/>
    </row>
    <row r="735" spans="1:7" ht="15" hidden="1" customHeight="1" x14ac:dyDescent="0.25">
      <c r="A735" s="13"/>
      <c r="B735" s="22" t="s">
        <v>1598</v>
      </c>
      <c r="C735" s="13" t="s">
        <v>9</v>
      </c>
      <c r="D735" s="134"/>
      <c r="E735" s="134"/>
      <c r="F735" s="134"/>
      <c r="G735" s="134"/>
    </row>
    <row r="736" spans="1:7" ht="15" hidden="1" customHeight="1" x14ac:dyDescent="0.25">
      <c r="A736" s="13"/>
      <c r="B736" s="22" t="s">
        <v>1599</v>
      </c>
      <c r="C736" s="13" t="s">
        <v>9</v>
      </c>
      <c r="D736" s="134"/>
      <c r="E736" s="134"/>
      <c r="F736" s="134"/>
      <c r="G736" s="134"/>
    </row>
    <row r="737" spans="1:7" ht="30" x14ac:dyDescent="0.25">
      <c r="A737" s="10" t="s">
        <v>1268</v>
      </c>
      <c r="B737" s="34" t="s">
        <v>1269</v>
      </c>
      <c r="C737" s="8"/>
      <c r="D737" s="9"/>
      <c r="E737" s="9"/>
      <c r="F737" s="9"/>
      <c r="G737" s="9"/>
    </row>
    <row r="738" spans="1:7" ht="45" hidden="1" customHeight="1" x14ac:dyDescent="0.25">
      <c r="A738" s="13" t="s">
        <v>1254</v>
      </c>
      <c r="B738" s="77" t="s">
        <v>1600</v>
      </c>
      <c r="C738" s="13" t="s">
        <v>9</v>
      </c>
      <c r="D738" s="134"/>
      <c r="E738" s="134"/>
      <c r="F738" s="134"/>
      <c r="G738" s="134"/>
    </row>
    <row r="739" spans="1:7" ht="45" x14ac:dyDescent="0.25">
      <c r="A739" s="89" t="s">
        <v>1255</v>
      </c>
      <c r="B739" s="135" t="s">
        <v>1256</v>
      </c>
      <c r="C739" s="89"/>
      <c r="D739" s="157"/>
      <c r="E739" s="157"/>
      <c r="F739" s="157"/>
      <c r="G739" s="157"/>
    </row>
    <row r="740" spans="1:7" x14ac:dyDescent="0.25">
      <c r="A740" s="89"/>
      <c r="B740" s="135" t="s">
        <v>1505</v>
      </c>
      <c r="C740" s="89" t="s">
        <v>9</v>
      </c>
      <c r="D740" s="128">
        <v>77.272727272727266</v>
      </c>
      <c r="E740" s="128">
        <v>77.272727272727266</v>
      </c>
      <c r="F740" s="128">
        <v>100</v>
      </c>
      <c r="G740" s="128">
        <v>100</v>
      </c>
    </row>
    <row r="741" spans="1:7" x14ac:dyDescent="0.25">
      <c r="A741" s="89"/>
      <c r="B741" s="135" t="s">
        <v>1506</v>
      </c>
      <c r="C741" s="89" t="s">
        <v>9</v>
      </c>
      <c r="D741" s="128" t="s">
        <v>1654</v>
      </c>
      <c r="E741" s="128" t="s">
        <v>1654</v>
      </c>
      <c r="F741" s="128" t="s">
        <v>1654</v>
      </c>
      <c r="G741" s="128" t="s">
        <v>1654</v>
      </c>
    </row>
    <row r="742" spans="1:7" ht="15" hidden="1" customHeight="1" x14ac:dyDescent="0.25">
      <c r="A742" s="120" t="s">
        <v>1270</v>
      </c>
      <c r="B742" s="121" t="s">
        <v>1271</v>
      </c>
      <c r="C742" s="106"/>
      <c r="D742" s="134"/>
      <c r="E742" s="134"/>
      <c r="F742" s="134"/>
      <c r="G742" s="134"/>
    </row>
    <row r="743" spans="1:7" ht="45" hidden="1" customHeight="1" x14ac:dyDescent="0.25">
      <c r="A743" s="156" t="s">
        <v>1259</v>
      </c>
      <c r="B743" s="77" t="s">
        <v>1601</v>
      </c>
      <c r="C743" s="13" t="s">
        <v>9</v>
      </c>
      <c r="D743" s="134"/>
      <c r="E743" s="134"/>
      <c r="F743" s="134"/>
      <c r="G743" s="134"/>
    </row>
    <row r="744" spans="1:7" ht="15" customHeight="1" x14ac:dyDescent="0.25">
      <c r="A744" s="175" t="s">
        <v>1264</v>
      </c>
      <c r="B744" s="175"/>
      <c r="C744" s="175"/>
      <c r="D744" s="175"/>
      <c r="E744" s="175"/>
      <c r="F744" s="175"/>
      <c r="G744" s="183"/>
    </row>
    <row r="745" spans="1:7" x14ac:dyDescent="0.25">
      <c r="A745" s="10" t="s">
        <v>1272</v>
      </c>
      <c r="B745" s="34" t="s">
        <v>1273</v>
      </c>
      <c r="C745" s="8"/>
      <c r="D745" s="9"/>
      <c r="E745" s="9"/>
      <c r="F745" s="9"/>
      <c r="G745" s="9"/>
    </row>
    <row r="746" spans="1:7" ht="30" x14ac:dyDescent="0.25">
      <c r="A746" s="86" t="s">
        <v>1275</v>
      </c>
      <c r="B746" s="87" t="s">
        <v>1274</v>
      </c>
      <c r="C746" s="86" t="s">
        <v>9</v>
      </c>
      <c r="D746" s="78">
        <v>94.090991480877278</v>
      </c>
      <c r="E746" s="78">
        <v>93.780421849648448</v>
      </c>
      <c r="F746" s="78">
        <v>96.414922656960883</v>
      </c>
      <c r="G746" s="78">
        <v>97.1</v>
      </c>
    </row>
    <row r="747" spans="1:7" ht="60" hidden="1" customHeight="1" x14ac:dyDescent="0.25">
      <c r="A747" s="86" t="s">
        <v>1287</v>
      </c>
      <c r="B747" s="87" t="s">
        <v>1288</v>
      </c>
      <c r="C747" s="89"/>
      <c r="D747" s="88"/>
      <c r="E747" s="88"/>
      <c r="F747" s="88"/>
      <c r="G747" s="88"/>
    </row>
    <row r="748" spans="1:7" ht="30" hidden="1" customHeight="1" x14ac:dyDescent="0.25">
      <c r="A748" s="86"/>
      <c r="B748" s="87" t="s">
        <v>1362</v>
      </c>
      <c r="C748" s="89" t="s">
        <v>9</v>
      </c>
      <c r="D748" s="78">
        <v>7.61</v>
      </c>
      <c r="E748" s="78">
        <v>37.33</v>
      </c>
      <c r="F748" s="78">
        <v>0</v>
      </c>
      <c r="G748" s="78"/>
    </row>
    <row r="749" spans="1:7" ht="30" hidden="1" customHeight="1" x14ac:dyDescent="0.25">
      <c r="A749" s="86"/>
      <c r="B749" s="87" t="s">
        <v>1363</v>
      </c>
      <c r="C749" s="89" t="s">
        <v>9</v>
      </c>
      <c r="D749" s="78">
        <v>30.31</v>
      </c>
      <c r="E749" s="78">
        <v>34.049999999999997</v>
      </c>
      <c r="F749" s="78">
        <v>0</v>
      </c>
      <c r="G749" s="78"/>
    </row>
    <row r="750" spans="1:7" ht="30" hidden="1" customHeight="1" x14ac:dyDescent="0.25">
      <c r="A750" s="86"/>
      <c r="B750" s="87" t="s">
        <v>1364</v>
      </c>
      <c r="C750" s="89" t="s">
        <v>9</v>
      </c>
      <c r="D750" s="78">
        <v>36.090000000000003</v>
      </c>
      <c r="E750" s="78">
        <v>3.44</v>
      </c>
      <c r="F750" s="78">
        <v>0</v>
      </c>
      <c r="G750" s="78"/>
    </row>
    <row r="751" spans="1:7" ht="15" hidden="1" customHeight="1" x14ac:dyDescent="0.25">
      <c r="A751" s="86"/>
      <c r="B751" s="87" t="s">
        <v>1365</v>
      </c>
      <c r="C751" s="89" t="s">
        <v>9</v>
      </c>
      <c r="D751" s="78">
        <v>23.92</v>
      </c>
      <c r="E751" s="78">
        <v>23.27</v>
      </c>
      <c r="F751" s="78">
        <v>0</v>
      </c>
      <c r="G751" s="78"/>
    </row>
    <row r="752" spans="1:7" ht="30" hidden="1" customHeight="1" x14ac:dyDescent="0.25">
      <c r="A752" s="86"/>
      <c r="B752" s="87" t="s">
        <v>1366</v>
      </c>
      <c r="C752" s="89" t="s">
        <v>9</v>
      </c>
      <c r="D752" s="78">
        <v>2.0699999999999998</v>
      </c>
      <c r="E752" s="78">
        <v>1.9</v>
      </c>
      <c r="F752" s="78">
        <v>0</v>
      </c>
      <c r="G752" s="78"/>
    </row>
    <row r="753" spans="1:7" ht="30" hidden="1" customHeight="1" x14ac:dyDescent="0.25">
      <c r="A753" s="38"/>
      <c r="B753" s="87" t="s">
        <v>1367</v>
      </c>
      <c r="C753" s="89" t="s">
        <v>9</v>
      </c>
      <c r="D753" s="78">
        <v>0</v>
      </c>
      <c r="E753" s="78">
        <v>0</v>
      </c>
      <c r="F753" s="78">
        <v>0</v>
      </c>
      <c r="G753" s="78"/>
    </row>
    <row r="754" spans="1:7" ht="30" hidden="1" customHeight="1" x14ac:dyDescent="0.25">
      <c r="A754" s="120" t="s">
        <v>1295</v>
      </c>
      <c r="B754" s="121" t="s">
        <v>1296</v>
      </c>
      <c r="C754" s="106"/>
      <c r="D754" s="134"/>
      <c r="E754" s="134"/>
      <c r="F754" s="134"/>
      <c r="G754" s="134"/>
    </row>
    <row r="755" spans="1:7" ht="45" hidden="1" customHeight="1" x14ac:dyDescent="0.25">
      <c r="A755" s="13" t="s">
        <v>1298</v>
      </c>
      <c r="B755" s="77" t="s">
        <v>1602</v>
      </c>
      <c r="C755" s="13" t="s">
        <v>9</v>
      </c>
      <c r="D755" s="134"/>
      <c r="E755" s="134"/>
      <c r="F755" s="134"/>
      <c r="G755" s="134"/>
    </row>
    <row r="756" spans="1:7" ht="15" hidden="1" customHeight="1" x14ac:dyDescent="0.25">
      <c r="A756" s="120" t="s">
        <v>1301</v>
      </c>
      <c r="B756" s="121" t="s">
        <v>1302</v>
      </c>
      <c r="C756" s="106"/>
      <c r="D756" s="134"/>
      <c r="E756" s="134"/>
      <c r="F756" s="134"/>
      <c r="G756" s="134"/>
    </row>
    <row r="757" spans="1:7" ht="45" hidden="1" customHeight="1" x14ac:dyDescent="0.25">
      <c r="A757" s="13" t="s">
        <v>1304</v>
      </c>
      <c r="B757" s="77" t="s">
        <v>1603</v>
      </c>
      <c r="C757" s="13" t="s">
        <v>9</v>
      </c>
      <c r="D757" s="134"/>
      <c r="E757" s="134"/>
      <c r="F757" s="134"/>
      <c r="G757" s="134"/>
    </row>
    <row r="758" spans="1:7" ht="45" hidden="1" customHeight="1" x14ac:dyDescent="0.25">
      <c r="A758" s="120" t="s">
        <v>1308</v>
      </c>
      <c r="B758" s="121" t="s">
        <v>1309</v>
      </c>
      <c r="C758" s="106"/>
      <c r="D758" s="134"/>
      <c r="E758" s="134"/>
      <c r="F758" s="134"/>
      <c r="G758" s="134"/>
    </row>
    <row r="759" spans="1:7" ht="75" hidden="1" customHeight="1" x14ac:dyDescent="0.25">
      <c r="A759" s="13" t="s">
        <v>1310</v>
      </c>
      <c r="B759" s="77" t="s">
        <v>1604</v>
      </c>
      <c r="C759" s="13" t="s">
        <v>9</v>
      </c>
      <c r="D759" s="134"/>
      <c r="E759" s="134"/>
      <c r="F759" s="134"/>
      <c r="G759" s="134"/>
    </row>
    <row r="760" spans="1:7" ht="15" customHeight="1" x14ac:dyDescent="0.25">
      <c r="A760" s="174" t="s">
        <v>1605</v>
      </c>
      <c r="B760" s="174"/>
      <c r="C760" s="174"/>
      <c r="D760" s="174"/>
      <c r="E760" s="174"/>
      <c r="F760" s="174"/>
      <c r="G760" s="174"/>
    </row>
    <row r="761" spans="1:7" ht="15" customHeight="1" x14ac:dyDescent="0.25">
      <c r="A761" s="174" t="s">
        <v>1606</v>
      </c>
      <c r="B761" s="174"/>
      <c r="C761" s="174"/>
      <c r="D761" s="174"/>
      <c r="E761" s="174"/>
      <c r="F761" s="174"/>
      <c r="G761" s="174"/>
    </row>
    <row r="762" spans="1:7" ht="47.25" customHeight="1" x14ac:dyDescent="0.25">
      <c r="A762" s="174" t="s">
        <v>1607</v>
      </c>
      <c r="B762" s="174"/>
      <c r="C762" s="174"/>
      <c r="D762" s="174"/>
      <c r="E762" s="174"/>
      <c r="F762" s="174"/>
      <c r="G762" s="174"/>
    </row>
    <row r="763" spans="1:7" ht="15" customHeight="1" x14ac:dyDescent="0.25">
      <c r="A763" s="174" t="s">
        <v>1608</v>
      </c>
      <c r="B763" s="174"/>
      <c r="C763" s="174"/>
      <c r="D763" s="174"/>
      <c r="E763" s="174"/>
      <c r="F763" s="174"/>
      <c r="G763" s="174"/>
    </row>
    <row r="764" spans="1:7" ht="15" customHeight="1" x14ac:dyDescent="0.25">
      <c r="A764" s="174" t="s">
        <v>1609</v>
      </c>
      <c r="B764" s="174"/>
      <c r="C764" s="174"/>
      <c r="D764" s="174"/>
      <c r="E764" s="174"/>
      <c r="F764" s="174"/>
      <c r="G764" s="174"/>
    </row>
  </sheetData>
  <mergeCells count="6">
    <mergeCell ref="A2:G2"/>
    <mergeCell ref="A1:G1"/>
    <mergeCell ref="A5:G5"/>
    <mergeCell ref="A6:G6"/>
    <mergeCell ref="A583:B583"/>
    <mergeCell ref="A582:B582"/>
  </mergeCell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3:I272"/>
  <sheetViews>
    <sheetView view="pageBreakPreview" topLeftCell="A253" zoomScaleSheetLayoutView="100" workbookViewId="0">
      <selection activeCell="B264" sqref="B264"/>
    </sheetView>
  </sheetViews>
  <sheetFormatPr defaultRowHeight="15" x14ac:dyDescent="0.25"/>
  <cols>
    <col min="2" max="2" width="75.140625" customWidth="1"/>
    <col min="3" max="3" width="22.42578125" customWidth="1"/>
    <col min="4" max="4" width="13.42578125" customWidth="1"/>
    <col min="5" max="5" width="11.85546875" customWidth="1"/>
    <col min="6" max="6" width="12.140625" customWidth="1"/>
    <col min="7" max="8" width="12" customWidth="1"/>
    <col min="9" max="9" width="41.85546875" customWidth="1"/>
  </cols>
  <sheetData>
    <row r="3" spans="1:9" ht="18.75" x14ac:dyDescent="0.3">
      <c r="A3" s="214" t="s">
        <v>0</v>
      </c>
      <c r="B3" s="214"/>
      <c r="C3" s="214"/>
      <c r="D3" s="214"/>
      <c r="E3" s="214"/>
      <c r="F3" s="214"/>
      <c r="G3" s="214"/>
      <c r="H3" s="214"/>
      <c r="I3" s="14"/>
    </row>
    <row r="4" spans="1:9" ht="18.75" x14ac:dyDescent="0.3">
      <c r="A4" s="214" t="s">
        <v>1</v>
      </c>
      <c r="B4" s="214"/>
      <c r="C4" s="214"/>
      <c r="D4" s="214"/>
      <c r="E4" s="214"/>
      <c r="F4" s="214"/>
      <c r="G4" s="214"/>
      <c r="H4" s="214"/>
      <c r="I4" s="12"/>
    </row>
    <row r="5" spans="1:9" x14ac:dyDescent="0.25">
      <c r="A5" s="1"/>
      <c r="B5" s="1"/>
      <c r="C5" s="1"/>
      <c r="D5" s="1"/>
      <c r="E5" s="1"/>
      <c r="F5" s="1"/>
      <c r="G5" s="1"/>
      <c r="H5" s="1"/>
      <c r="I5" s="1"/>
    </row>
    <row r="6" spans="1:9" ht="45" x14ac:dyDescent="0.25">
      <c r="A6" s="4" t="s">
        <v>6</v>
      </c>
      <c r="B6" s="4" t="s">
        <v>425</v>
      </c>
      <c r="C6" s="5" t="s">
        <v>10</v>
      </c>
      <c r="D6" s="5" t="s">
        <v>11</v>
      </c>
      <c r="E6" s="5" t="s">
        <v>1648</v>
      </c>
      <c r="F6" s="5" t="s">
        <v>1649</v>
      </c>
      <c r="G6" s="5" t="s">
        <v>1670</v>
      </c>
      <c r="H6" s="5" t="s">
        <v>1754</v>
      </c>
      <c r="I6" s="2" t="s">
        <v>16</v>
      </c>
    </row>
    <row r="7" spans="1:9" x14ac:dyDescent="0.25">
      <c r="A7" s="211" t="s">
        <v>3</v>
      </c>
      <c r="B7" s="211"/>
      <c r="C7" s="211"/>
      <c r="D7" s="211"/>
      <c r="E7" s="211"/>
      <c r="F7" s="211"/>
      <c r="G7" s="211"/>
      <c r="H7" s="211"/>
    </row>
    <row r="8" spans="1:9" x14ac:dyDescent="0.25">
      <c r="A8" s="212" t="s">
        <v>4</v>
      </c>
      <c r="B8" s="213"/>
      <c r="C8" s="213"/>
      <c r="D8" s="213"/>
      <c r="E8" s="213"/>
      <c r="F8" s="213"/>
      <c r="G8" s="213"/>
      <c r="H8" s="213"/>
    </row>
    <row r="9" spans="1:9" ht="30" x14ac:dyDescent="0.25">
      <c r="A9" s="49" t="s">
        <v>7</v>
      </c>
      <c r="B9" s="50" t="s">
        <v>5</v>
      </c>
      <c r="C9" s="45"/>
      <c r="D9" s="46"/>
      <c r="E9" s="46"/>
      <c r="F9" s="46"/>
      <c r="G9" s="46"/>
      <c r="H9" s="46"/>
    </row>
    <row r="10" spans="1:9" ht="90" x14ac:dyDescent="0.25">
      <c r="A10" s="44" t="s">
        <v>2</v>
      </c>
      <c r="B10" s="45" t="s">
        <v>8</v>
      </c>
      <c r="C10" s="45"/>
      <c r="D10" s="44" t="s">
        <v>9</v>
      </c>
      <c r="E10" s="47">
        <f t="shared" ref="E10:G12" si="0">E13/(E13+E16)*100</f>
        <v>98.653395784543335</v>
      </c>
      <c r="F10" s="47">
        <f>F13/(F13+F16)*100</f>
        <v>100</v>
      </c>
      <c r="G10" s="47">
        <f>G13/(G13+G16)*100</f>
        <v>100</v>
      </c>
      <c r="H10" s="47">
        <v>100</v>
      </c>
      <c r="I10" s="3" t="s">
        <v>17</v>
      </c>
    </row>
    <row r="11" spans="1:9" x14ac:dyDescent="0.25">
      <c r="A11" s="44"/>
      <c r="B11" s="45" t="s">
        <v>1382</v>
      </c>
      <c r="C11" s="45"/>
      <c r="D11" s="44" t="s">
        <v>9</v>
      </c>
      <c r="E11" s="47">
        <f t="shared" si="0"/>
        <v>97.702297702297699</v>
      </c>
      <c r="F11" s="47">
        <f t="shared" si="0"/>
        <v>100</v>
      </c>
      <c r="G11" s="47">
        <f t="shared" si="0"/>
        <v>100</v>
      </c>
      <c r="H11" s="47">
        <v>100</v>
      </c>
      <c r="I11" s="3"/>
    </row>
    <row r="12" spans="1:9" x14ac:dyDescent="0.25">
      <c r="A12" s="44"/>
      <c r="B12" s="72" t="s">
        <v>1384</v>
      </c>
      <c r="C12" s="45"/>
      <c r="D12" s="44" t="s">
        <v>9</v>
      </c>
      <c r="E12" s="47">
        <f t="shared" si="0"/>
        <v>100</v>
      </c>
      <c r="F12" s="47">
        <f t="shared" si="0"/>
        <v>100</v>
      </c>
      <c r="G12" s="47">
        <f t="shared" si="0"/>
        <v>100</v>
      </c>
      <c r="H12" s="47">
        <v>100</v>
      </c>
      <c r="I12" s="3"/>
    </row>
    <row r="13" spans="1:9" ht="30" x14ac:dyDescent="0.25">
      <c r="A13" s="215"/>
      <c r="B13" s="161" t="s">
        <v>12</v>
      </c>
      <c r="C13" s="218" t="s">
        <v>13</v>
      </c>
      <c r="D13" s="218" t="s">
        <v>1124</v>
      </c>
      <c r="E13" s="36">
        <f>E14+E15</f>
        <v>1685</v>
      </c>
      <c r="F13" s="36">
        <f>F14+F15</f>
        <v>1729</v>
      </c>
      <c r="G13" s="36">
        <f>G14+G15</f>
        <v>1758</v>
      </c>
      <c r="H13" s="36">
        <f>H14+H15</f>
        <v>1846</v>
      </c>
      <c r="I13" s="37"/>
    </row>
    <row r="14" spans="1:9" x14ac:dyDescent="0.25">
      <c r="A14" s="216"/>
      <c r="B14" s="162" t="s">
        <v>1382</v>
      </c>
      <c r="C14" s="219"/>
      <c r="D14" s="219"/>
      <c r="E14" s="36">
        <v>978</v>
      </c>
      <c r="F14" s="36">
        <v>1006</v>
      </c>
      <c r="G14" s="36">
        <v>1025</v>
      </c>
      <c r="H14" s="36">
        <v>1216</v>
      </c>
      <c r="I14" s="37"/>
    </row>
    <row r="15" spans="1:9" x14ac:dyDescent="0.25">
      <c r="A15" s="217"/>
      <c r="B15" s="163" t="s">
        <v>1384</v>
      </c>
      <c r="C15" s="220"/>
      <c r="D15" s="220"/>
      <c r="E15" s="36">
        <v>707</v>
      </c>
      <c r="F15" s="36">
        <v>723</v>
      </c>
      <c r="G15" s="36">
        <v>733</v>
      </c>
      <c r="H15" s="36">
        <v>630</v>
      </c>
      <c r="I15" s="37"/>
    </row>
    <row r="16" spans="1:9" ht="30" x14ac:dyDescent="0.25">
      <c r="A16" s="215"/>
      <c r="B16" s="161" t="s">
        <v>14</v>
      </c>
      <c r="C16" s="218" t="s">
        <v>15</v>
      </c>
      <c r="D16" s="218" t="s">
        <v>1124</v>
      </c>
      <c r="E16" s="36">
        <f>E17+E18</f>
        <v>23</v>
      </c>
      <c r="F16" s="36">
        <f>F17+F18</f>
        <v>0</v>
      </c>
      <c r="G16" s="36">
        <f>G17+G18</f>
        <v>0</v>
      </c>
      <c r="H16" s="36">
        <v>0</v>
      </c>
    </row>
    <row r="17" spans="1:9" x14ac:dyDescent="0.25">
      <c r="A17" s="216"/>
      <c r="B17" s="162" t="s">
        <v>1382</v>
      </c>
      <c r="C17" s="219"/>
      <c r="D17" s="219"/>
      <c r="E17" s="190">
        <v>23</v>
      </c>
      <c r="F17" s="190">
        <v>0</v>
      </c>
      <c r="G17" s="190">
        <v>0</v>
      </c>
      <c r="H17" s="190">
        <v>0</v>
      </c>
      <c r="I17" s="71"/>
    </row>
    <row r="18" spans="1:9" x14ac:dyDescent="0.25">
      <c r="A18" s="217"/>
      <c r="B18" s="163" t="s">
        <v>1384</v>
      </c>
      <c r="C18" s="220"/>
      <c r="D18" s="220"/>
      <c r="E18" s="190">
        <v>0</v>
      </c>
      <c r="F18" s="190">
        <v>0</v>
      </c>
      <c r="G18" s="190">
        <v>0</v>
      </c>
      <c r="H18" s="190">
        <v>0</v>
      </c>
      <c r="I18" s="71"/>
    </row>
    <row r="19" spans="1:9" ht="75" x14ac:dyDescent="0.25">
      <c r="A19" s="44" t="s">
        <v>19</v>
      </c>
      <c r="B19" s="45" t="s">
        <v>18</v>
      </c>
      <c r="C19" s="46"/>
      <c r="D19" s="44" t="s">
        <v>9</v>
      </c>
      <c r="E19" s="90">
        <f>E22/(E25-E28-E31)*100</f>
        <v>63.229265216020181</v>
      </c>
      <c r="F19" s="90">
        <f>F22/(F25-F28-F31)*100</f>
        <v>65.263819095477388</v>
      </c>
      <c r="G19" s="90">
        <f>G22/(G25-G28-G31)*100</f>
        <v>69.146537842190014</v>
      </c>
      <c r="H19" s="90">
        <f>H22/(H25-H28-H31)*100</f>
        <v>65.426022762227007</v>
      </c>
      <c r="I19" s="3" t="s">
        <v>17</v>
      </c>
    </row>
    <row r="20" spans="1:9" x14ac:dyDescent="0.25">
      <c r="A20" s="44"/>
      <c r="B20" s="45" t="s">
        <v>1382</v>
      </c>
      <c r="C20" s="45"/>
      <c r="D20" s="44" t="s">
        <v>9</v>
      </c>
      <c r="E20" s="90">
        <f t="shared" ref="E20:H21" si="1">E23/(E26-E32-E29)*100</f>
        <v>70.05952380952381</v>
      </c>
      <c r="F20" s="90">
        <f t="shared" si="1"/>
        <v>73.525872442839955</v>
      </c>
      <c r="G20" s="90">
        <f t="shared" si="1"/>
        <v>76.875</v>
      </c>
      <c r="H20" s="90">
        <f t="shared" si="1"/>
        <v>73.033033033033036</v>
      </c>
      <c r="I20" s="3"/>
    </row>
    <row r="21" spans="1:9" x14ac:dyDescent="0.25">
      <c r="A21" s="44"/>
      <c r="B21" s="45" t="s">
        <v>1384</v>
      </c>
      <c r="C21" s="45"/>
      <c r="D21" s="44" t="s">
        <v>9</v>
      </c>
      <c r="E21" s="90">
        <f t="shared" si="1"/>
        <v>55.533199195171022</v>
      </c>
      <c r="F21" s="90">
        <f t="shared" si="1"/>
        <v>56.241787122207619</v>
      </c>
      <c r="G21" s="90">
        <f t="shared" si="1"/>
        <v>60.930232558139529</v>
      </c>
      <c r="H21" s="90">
        <f t="shared" si="1"/>
        <v>57.440100882723833</v>
      </c>
      <c r="I21" s="3"/>
    </row>
    <row r="22" spans="1:9" ht="45" x14ac:dyDescent="0.25">
      <c r="A22" s="215"/>
      <c r="B22" s="161" t="s">
        <v>20</v>
      </c>
      <c r="C22" s="218" t="s">
        <v>21</v>
      </c>
      <c r="D22" s="218" t="s">
        <v>1124</v>
      </c>
      <c r="E22" s="36">
        <f>E23+E24</f>
        <v>2005</v>
      </c>
      <c r="F22" s="36">
        <f>F23+F24</f>
        <v>2078</v>
      </c>
      <c r="G22" s="36">
        <f>G23+G24</f>
        <v>2147</v>
      </c>
      <c r="H22" s="36">
        <v>2127</v>
      </c>
      <c r="I22" s="37"/>
    </row>
    <row r="23" spans="1:9" x14ac:dyDescent="0.25">
      <c r="A23" s="216"/>
      <c r="B23" s="162" t="s">
        <v>1382</v>
      </c>
      <c r="C23" s="219"/>
      <c r="D23" s="219"/>
      <c r="E23" s="36">
        <v>1177</v>
      </c>
      <c r="F23" s="36">
        <v>1222</v>
      </c>
      <c r="G23" s="36">
        <v>1230</v>
      </c>
      <c r="H23" s="36">
        <v>1216</v>
      </c>
    </row>
    <row r="24" spans="1:9" x14ac:dyDescent="0.25">
      <c r="A24" s="217"/>
      <c r="B24" s="163" t="s">
        <v>1384</v>
      </c>
      <c r="C24" s="220"/>
      <c r="D24" s="220"/>
      <c r="E24" s="36">
        <v>828</v>
      </c>
      <c r="F24" s="36">
        <v>856</v>
      </c>
      <c r="G24" s="36">
        <v>917</v>
      </c>
      <c r="H24" s="36">
        <v>911</v>
      </c>
    </row>
    <row r="25" spans="1:9" ht="60" x14ac:dyDescent="0.25">
      <c r="A25" s="215"/>
      <c r="B25" s="161" t="s">
        <v>22</v>
      </c>
      <c r="C25" s="218" t="s">
        <v>23</v>
      </c>
      <c r="D25" s="218" t="s">
        <v>1124</v>
      </c>
      <c r="E25" s="36">
        <f>E26+E27</f>
        <v>3738</v>
      </c>
      <c r="F25" s="36">
        <f>F26+F27</f>
        <v>3706</v>
      </c>
      <c r="G25" s="36">
        <f>G26+G27</f>
        <v>3618</v>
      </c>
      <c r="H25" s="36">
        <f>H26+H27</f>
        <v>3714</v>
      </c>
    </row>
    <row r="26" spans="1:9" x14ac:dyDescent="0.25">
      <c r="A26" s="216"/>
      <c r="B26" s="162" t="s">
        <v>1382</v>
      </c>
      <c r="C26" s="219"/>
      <c r="D26" s="219"/>
      <c r="E26" s="36">
        <v>1958</v>
      </c>
      <c r="F26" s="36">
        <v>1947</v>
      </c>
      <c r="G26" s="36">
        <v>1896</v>
      </c>
      <c r="H26" s="36">
        <v>1931</v>
      </c>
    </row>
    <row r="27" spans="1:9" x14ac:dyDescent="0.25">
      <c r="A27" s="217"/>
      <c r="B27" s="163" t="s">
        <v>1384</v>
      </c>
      <c r="C27" s="220"/>
      <c r="D27" s="220"/>
      <c r="E27" s="36">
        <v>1780</v>
      </c>
      <c r="F27" s="36">
        <v>1759</v>
      </c>
      <c r="G27" s="36">
        <v>1722</v>
      </c>
      <c r="H27" s="36">
        <v>1783</v>
      </c>
    </row>
    <row r="28" spans="1:9" ht="78" customHeight="1" x14ac:dyDescent="0.25">
      <c r="A28" s="215"/>
      <c r="B28" s="161" t="s">
        <v>1407</v>
      </c>
      <c r="C28" s="218" t="s">
        <v>1714</v>
      </c>
      <c r="D28" s="218" t="s">
        <v>1124</v>
      </c>
      <c r="E28" s="36">
        <f>E29+E30</f>
        <v>567</v>
      </c>
      <c r="F28" s="36">
        <f>F29+F30</f>
        <v>522</v>
      </c>
      <c r="G28" s="36">
        <f>G29+G30</f>
        <v>513</v>
      </c>
      <c r="H28" s="36">
        <f>H29+H30</f>
        <v>463</v>
      </c>
      <c r="I28" s="3"/>
    </row>
    <row r="29" spans="1:9" x14ac:dyDescent="0.25">
      <c r="A29" s="216"/>
      <c r="B29" s="162" t="s">
        <v>1382</v>
      </c>
      <c r="C29" s="219"/>
      <c r="D29" s="219"/>
      <c r="E29" s="36">
        <v>278</v>
      </c>
      <c r="F29" s="36">
        <v>285</v>
      </c>
      <c r="G29" s="36">
        <v>296</v>
      </c>
      <c r="H29" s="36">
        <v>266</v>
      </c>
      <c r="I29" s="3"/>
    </row>
    <row r="30" spans="1:9" x14ac:dyDescent="0.25">
      <c r="A30" s="217"/>
      <c r="B30" s="163" t="s">
        <v>1384</v>
      </c>
      <c r="C30" s="220"/>
      <c r="D30" s="220"/>
      <c r="E30" s="36">
        <v>289</v>
      </c>
      <c r="F30" s="36">
        <v>237</v>
      </c>
      <c r="G30" s="36">
        <v>217</v>
      </c>
      <c r="H30" s="36">
        <v>197</v>
      </c>
      <c r="I30" s="3"/>
    </row>
    <row r="31" spans="1:9" ht="75" x14ac:dyDescent="0.25">
      <c r="A31" s="215"/>
      <c r="B31" s="161" t="s">
        <v>1407</v>
      </c>
      <c r="C31" s="218" t="s">
        <v>1715</v>
      </c>
      <c r="D31" s="218" t="s">
        <v>1124</v>
      </c>
      <c r="E31" s="36">
        <f>E32+E33</f>
        <v>0</v>
      </c>
      <c r="F31" s="36">
        <f>F32+F33</f>
        <v>0</v>
      </c>
      <c r="G31" s="36">
        <f>G32+G33</f>
        <v>0</v>
      </c>
      <c r="H31" s="36">
        <v>0</v>
      </c>
      <c r="I31" s="3"/>
    </row>
    <row r="32" spans="1:9" x14ac:dyDescent="0.25">
      <c r="A32" s="216"/>
      <c r="B32" s="162" t="s">
        <v>1382</v>
      </c>
      <c r="C32" s="219"/>
      <c r="D32" s="219"/>
      <c r="E32" s="36">
        <v>0</v>
      </c>
      <c r="F32" s="36">
        <v>0</v>
      </c>
      <c r="G32" s="36">
        <v>0</v>
      </c>
      <c r="H32" s="36">
        <v>0</v>
      </c>
      <c r="I32" s="3"/>
    </row>
    <row r="33" spans="1:9" x14ac:dyDescent="0.25">
      <c r="A33" s="217"/>
      <c r="B33" s="163" t="s">
        <v>1384</v>
      </c>
      <c r="C33" s="220"/>
      <c r="D33" s="220"/>
      <c r="E33" s="36">
        <v>0</v>
      </c>
      <c r="F33" s="36">
        <v>0</v>
      </c>
      <c r="G33" s="36">
        <v>0</v>
      </c>
      <c r="H33" s="36">
        <v>0</v>
      </c>
      <c r="I33" s="3"/>
    </row>
    <row r="34" spans="1:9" ht="45" x14ac:dyDescent="0.25">
      <c r="A34" s="44" t="s">
        <v>25</v>
      </c>
      <c r="B34" s="45" t="s">
        <v>24</v>
      </c>
      <c r="C34" s="46"/>
      <c r="D34" s="44" t="s">
        <v>9</v>
      </c>
      <c r="E34" s="47">
        <f>E35/E36*100</f>
        <v>0</v>
      </c>
      <c r="F34" s="47">
        <f>F35/F36*100</f>
        <v>0</v>
      </c>
      <c r="G34" s="47">
        <f>G35/G36*100</f>
        <v>0</v>
      </c>
      <c r="H34" s="47">
        <v>0</v>
      </c>
      <c r="I34" s="3" t="s">
        <v>28</v>
      </c>
    </row>
    <row r="35" spans="1:9" ht="45" x14ac:dyDescent="0.25">
      <c r="A35" s="8"/>
      <c r="B35" s="7" t="s">
        <v>26</v>
      </c>
      <c r="C35" s="6" t="s">
        <v>21</v>
      </c>
      <c r="D35" s="6" t="s">
        <v>1124</v>
      </c>
      <c r="E35" s="36">
        <v>0</v>
      </c>
      <c r="F35" s="36">
        <v>0</v>
      </c>
      <c r="G35" s="36">
        <v>0</v>
      </c>
      <c r="H35" s="36">
        <v>0</v>
      </c>
    </row>
    <row r="36" spans="1:9" ht="45" x14ac:dyDescent="0.25">
      <c r="A36" s="8"/>
      <c r="B36" s="7" t="s">
        <v>27</v>
      </c>
      <c r="C36" s="6" t="s">
        <v>21</v>
      </c>
      <c r="D36" s="6" t="s">
        <v>1124</v>
      </c>
      <c r="E36" s="36">
        <v>2005</v>
      </c>
      <c r="F36" s="36">
        <v>2078</v>
      </c>
      <c r="G36" s="36">
        <v>2147</v>
      </c>
      <c r="H36" s="36">
        <v>2127</v>
      </c>
      <c r="I36" s="37"/>
    </row>
    <row r="37" spans="1:9" ht="30" x14ac:dyDescent="0.25">
      <c r="A37" s="49" t="s">
        <v>30</v>
      </c>
      <c r="B37" s="50" t="s">
        <v>29</v>
      </c>
      <c r="C37" s="46"/>
      <c r="D37" s="44"/>
      <c r="E37" s="51"/>
      <c r="F37" s="51"/>
      <c r="G37" s="51"/>
      <c r="H37" s="51"/>
    </row>
    <row r="38" spans="1:9" ht="45" x14ac:dyDescent="0.25">
      <c r="A38" s="93" t="s">
        <v>31</v>
      </c>
      <c r="B38" s="117" t="s">
        <v>38</v>
      </c>
      <c r="C38" s="93"/>
      <c r="D38" s="93"/>
      <c r="E38" s="90"/>
      <c r="F38" s="90"/>
      <c r="G38" s="90"/>
      <c r="H38" s="90"/>
      <c r="I38" s="3" t="s">
        <v>34</v>
      </c>
    </row>
    <row r="39" spans="1:9" x14ac:dyDescent="0.25">
      <c r="A39" s="93"/>
      <c r="B39" s="117" t="s">
        <v>1381</v>
      </c>
      <c r="C39" s="93"/>
      <c r="D39" s="93" t="s">
        <v>9</v>
      </c>
      <c r="E39" s="90">
        <f>E46/E53*100</f>
        <v>0</v>
      </c>
      <c r="F39" s="90">
        <f>F46/F53*100</f>
        <v>0</v>
      </c>
      <c r="G39" s="90">
        <f>G46/G53*100</f>
        <v>0</v>
      </c>
      <c r="H39" s="90">
        <f>H46/H53*100</f>
        <v>0</v>
      </c>
      <c r="I39" s="3"/>
    </row>
    <row r="40" spans="1:9" x14ac:dyDescent="0.25">
      <c r="A40" s="93"/>
      <c r="B40" s="117" t="s">
        <v>1382</v>
      </c>
      <c r="C40" s="93"/>
      <c r="D40" s="93" t="s">
        <v>9</v>
      </c>
      <c r="E40" s="90">
        <f t="shared" ref="E40" si="2">E47/E54*100</f>
        <v>0</v>
      </c>
      <c r="F40" s="90">
        <f>F47/F54*100</f>
        <v>0</v>
      </c>
      <c r="G40" s="90">
        <f>G47/G54*100</f>
        <v>0</v>
      </c>
      <c r="H40" s="90">
        <f>H47/H54*100</f>
        <v>0</v>
      </c>
      <c r="I40" s="3"/>
    </row>
    <row r="41" spans="1:9" x14ac:dyDescent="0.25">
      <c r="A41" s="93"/>
      <c r="B41" s="117" t="s">
        <v>1384</v>
      </c>
      <c r="C41" s="93"/>
      <c r="D41" s="93" t="s">
        <v>9</v>
      </c>
      <c r="E41" s="90">
        <f t="shared" ref="E41:F41" si="3">E48/E55*100</f>
        <v>0</v>
      </c>
      <c r="F41" s="90">
        <f t="shared" si="3"/>
        <v>0</v>
      </c>
      <c r="G41" s="90">
        <f t="shared" ref="G41:H41" si="4">G48/G55*100</f>
        <v>0</v>
      </c>
      <c r="H41" s="90">
        <f t="shared" si="4"/>
        <v>0</v>
      </c>
      <c r="I41" s="3"/>
    </row>
    <row r="42" spans="1:9" x14ac:dyDescent="0.25">
      <c r="A42" s="93"/>
      <c r="B42" s="117" t="s">
        <v>1383</v>
      </c>
      <c r="C42" s="93"/>
      <c r="D42" s="93" t="s">
        <v>9</v>
      </c>
      <c r="E42" s="90" t="e">
        <f t="shared" ref="E42:F42" si="5">E49/E56*100</f>
        <v>#DIV/0!</v>
      </c>
      <c r="F42" s="90" t="e">
        <f t="shared" si="5"/>
        <v>#DIV/0!</v>
      </c>
      <c r="G42" s="90" t="e">
        <f t="shared" ref="G42:H42" si="6">G49/G56*100</f>
        <v>#DIV/0!</v>
      </c>
      <c r="H42" s="90" t="e">
        <f t="shared" si="6"/>
        <v>#DIV/0!</v>
      </c>
      <c r="I42" s="3"/>
    </row>
    <row r="43" spans="1:9" x14ac:dyDescent="0.25">
      <c r="A43" s="93"/>
      <c r="B43" s="117" t="s">
        <v>1382</v>
      </c>
      <c r="C43" s="93"/>
      <c r="D43" s="93" t="s">
        <v>9</v>
      </c>
      <c r="E43" s="90" t="e">
        <f t="shared" ref="E43:F43" si="7">E50/E57*100</f>
        <v>#DIV/0!</v>
      </c>
      <c r="F43" s="90" t="e">
        <f t="shared" si="7"/>
        <v>#DIV/0!</v>
      </c>
      <c r="G43" s="90" t="e">
        <f t="shared" ref="G43:H43" si="8">G50/G57*100</f>
        <v>#DIV/0!</v>
      </c>
      <c r="H43" s="90" t="e">
        <f t="shared" si="8"/>
        <v>#DIV/0!</v>
      </c>
      <c r="I43" s="3"/>
    </row>
    <row r="44" spans="1:9" x14ac:dyDescent="0.25">
      <c r="A44" s="93"/>
      <c r="B44" s="117" t="s">
        <v>1384</v>
      </c>
      <c r="C44" s="93"/>
      <c r="D44" s="93" t="s">
        <v>9</v>
      </c>
      <c r="E44" s="90" t="e">
        <f t="shared" ref="E44:F44" si="9">E51/E58*100</f>
        <v>#DIV/0!</v>
      </c>
      <c r="F44" s="90" t="e">
        <f t="shared" si="9"/>
        <v>#DIV/0!</v>
      </c>
      <c r="G44" s="90" t="e">
        <f t="shared" ref="G44:H44" si="10">G51/G58*100</f>
        <v>#DIV/0!</v>
      </c>
      <c r="H44" s="90" t="e">
        <f t="shared" si="10"/>
        <v>#DIV/0!</v>
      </c>
      <c r="I44" s="3"/>
    </row>
    <row r="45" spans="1:9" ht="45" x14ac:dyDescent="0.25">
      <c r="A45" s="126"/>
      <c r="B45" s="158" t="s">
        <v>32</v>
      </c>
      <c r="C45" s="125"/>
      <c r="D45" s="125"/>
      <c r="E45" s="127"/>
      <c r="F45" s="127"/>
      <c r="G45" s="127"/>
      <c r="H45" s="127"/>
      <c r="I45" s="37"/>
    </row>
    <row r="46" spans="1:9" x14ac:dyDescent="0.25">
      <c r="A46" s="215"/>
      <c r="B46" s="161" t="s">
        <v>1381</v>
      </c>
      <c r="C46" s="218" t="s">
        <v>33</v>
      </c>
      <c r="D46" s="218" t="s">
        <v>1124</v>
      </c>
      <c r="E46" s="127">
        <f>E47+E48</f>
        <v>0</v>
      </c>
      <c r="F46" s="127">
        <f>F47+F48</f>
        <v>0</v>
      </c>
      <c r="G46" s="127">
        <f>G47+G48</f>
        <v>0</v>
      </c>
      <c r="H46" s="127">
        <v>0</v>
      </c>
      <c r="I46" s="37"/>
    </row>
    <row r="47" spans="1:9" x14ac:dyDescent="0.25">
      <c r="A47" s="216"/>
      <c r="B47" s="162" t="s">
        <v>1382</v>
      </c>
      <c r="C47" s="219"/>
      <c r="D47" s="219"/>
      <c r="E47" s="136">
        <v>0</v>
      </c>
      <c r="F47" s="136">
        <v>0</v>
      </c>
      <c r="G47" s="136">
        <v>0</v>
      </c>
      <c r="H47" s="136">
        <v>0</v>
      </c>
      <c r="I47" s="37"/>
    </row>
    <row r="48" spans="1:9" x14ac:dyDescent="0.25">
      <c r="A48" s="217"/>
      <c r="B48" s="163" t="s">
        <v>1384</v>
      </c>
      <c r="C48" s="220"/>
      <c r="D48" s="220"/>
      <c r="E48" s="127">
        <v>0</v>
      </c>
      <c r="F48" s="127">
        <v>0</v>
      </c>
      <c r="G48" s="127">
        <v>0</v>
      </c>
      <c r="H48" s="127">
        <v>0</v>
      </c>
      <c r="I48" s="37"/>
    </row>
    <row r="49" spans="1:9" x14ac:dyDescent="0.25">
      <c r="A49" s="215"/>
      <c r="B49" s="161" t="s">
        <v>1383</v>
      </c>
      <c r="C49" s="218" t="s">
        <v>33</v>
      </c>
      <c r="D49" s="218" t="s">
        <v>1124</v>
      </c>
      <c r="E49" s="127">
        <f>E50+E51</f>
        <v>0</v>
      </c>
      <c r="F49" s="127">
        <f>F50+F51</f>
        <v>0</v>
      </c>
      <c r="G49" s="127">
        <f>G50+G51</f>
        <v>0</v>
      </c>
      <c r="H49" s="127">
        <v>0</v>
      </c>
      <c r="I49" s="37"/>
    </row>
    <row r="50" spans="1:9" x14ac:dyDescent="0.25">
      <c r="A50" s="216"/>
      <c r="B50" s="162" t="s">
        <v>1382</v>
      </c>
      <c r="C50" s="219"/>
      <c r="D50" s="219"/>
      <c r="E50" s="127">
        <v>0</v>
      </c>
      <c r="F50" s="127">
        <v>0</v>
      </c>
      <c r="G50" s="127">
        <v>0</v>
      </c>
      <c r="H50" s="127">
        <v>0</v>
      </c>
      <c r="I50" s="37"/>
    </row>
    <row r="51" spans="1:9" x14ac:dyDescent="0.25">
      <c r="A51" s="217"/>
      <c r="B51" s="163" t="s">
        <v>1384</v>
      </c>
      <c r="C51" s="220"/>
      <c r="D51" s="220"/>
      <c r="E51" s="127">
        <v>0</v>
      </c>
      <c r="F51" s="127">
        <v>0</v>
      </c>
      <c r="G51" s="127">
        <v>0</v>
      </c>
      <c r="H51" s="127">
        <v>0</v>
      </c>
      <c r="I51" s="37"/>
    </row>
    <row r="52" spans="1:9" ht="45" x14ac:dyDescent="0.25">
      <c r="A52" s="126"/>
      <c r="B52" s="158" t="s">
        <v>20</v>
      </c>
      <c r="C52" s="125"/>
      <c r="D52" s="125"/>
      <c r="E52" s="127"/>
      <c r="F52" s="127"/>
      <c r="G52" s="127"/>
      <c r="H52" s="127"/>
      <c r="I52" s="37"/>
    </row>
    <row r="53" spans="1:9" x14ac:dyDescent="0.25">
      <c r="A53" s="215"/>
      <c r="B53" s="161" t="s">
        <v>1381</v>
      </c>
      <c r="C53" s="218" t="s">
        <v>21</v>
      </c>
      <c r="D53" s="218" t="s">
        <v>1124</v>
      </c>
      <c r="E53" s="127">
        <f>E54+E55</f>
        <v>2005</v>
      </c>
      <c r="F53" s="127">
        <f>F54+F55</f>
        <v>2078</v>
      </c>
      <c r="G53" s="127">
        <f>G54+G55</f>
        <v>2147</v>
      </c>
      <c r="H53" s="127">
        <f>H54+H55</f>
        <v>2127</v>
      </c>
      <c r="I53" s="37"/>
    </row>
    <row r="54" spans="1:9" x14ac:dyDescent="0.25">
      <c r="A54" s="216"/>
      <c r="B54" s="162" t="s">
        <v>1382</v>
      </c>
      <c r="C54" s="219"/>
      <c r="D54" s="219"/>
      <c r="E54" s="36">
        <v>1177</v>
      </c>
      <c r="F54" s="36">
        <v>1222</v>
      </c>
      <c r="G54" s="36">
        <v>1230</v>
      </c>
      <c r="H54" s="36">
        <v>1216</v>
      </c>
      <c r="I54" s="37"/>
    </row>
    <row r="55" spans="1:9" x14ac:dyDescent="0.25">
      <c r="A55" s="217"/>
      <c r="B55" s="163" t="s">
        <v>1384</v>
      </c>
      <c r="C55" s="220"/>
      <c r="D55" s="220"/>
      <c r="E55" s="36">
        <v>828</v>
      </c>
      <c r="F55" s="36">
        <v>856</v>
      </c>
      <c r="G55" s="36">
        <v>917</v>
      </c>
      <c r="H55" s="36">
        <v>911</v>
      </c>
      <c r="I55" s="37"/>
    </row>
    <row r="56" spans="1:9" x14ac:dyDescent="0.25">
      <c r="A56" s="215"/>
      <c r="B56" s="161" t="s">
        <v>1383</v>
      </c>
      <c r="C56" s="218" t="s">
        <v>21</v>
      </c>
      <c r="D56" s="218" t="s">
        <v>1124</v>
      </c>
      <c r="E56" s="127">
        <f>E57+E58</f>
        <v>0</v>
      </c>
      <c r="F56" s="127">
        <f>F57+F58</f>
        <v>0</v>
      </c>
      <c r="G56" s="127">
        <f>G57+G58</f>
        <v>0</v>
      </c>
      <c r="H56" s="127">
        <v>0</v>
      </c>
      <c r="I56" s="37"/>
    </row>
    <row r="57" spans="1:9" x14ac:dyDescent="0.25">
      <c r="A57" s="216"/>
      <c r="B57" s="162" t="s">
        <v>1382</v>
      </c>
      <c r="C57" s="219"/>
      <c r="D57" s="219"/>
      <c r="E57" s="127">
        <v>0</v>
      </c>
      <c r="F57" s="127">
        <v>0</v>
      </c>
      <c r="G57" s="127">
        <v>0</v>
      </c>
      <c r="H57" s="127">
        <v>0</v>
      </c>
      <c r="I57" s="37"/>
    </row>
    <row r="58" spans="1:9" x14ac:dyDescent="0.25">
      <c r="A58" s="217"/>
      <c r="B58" s="163" t="s">
        <v>1384</v>
      </c>
      <c r="C58" s="220"/>
      <c r="D58" s="220"/>
      <c r="E58" s="127">
        <v>0</v>
      </c>
      <c r="F58" s="127">
        <v>0</v>
      </c>
      <c r="G58" s="127">
        <v>0</v>
      </c>
      <c r="H58" s="127">
        <v>0</v>
      </c>
      <c r="I58" s="37"/>
    </row>
    <row r="59" spans="1:9" ht="30" customHeight="1" x14ac:dyDescent="0.25">
      <c r="A59" s="49" t="s">
        <v>36</v>
      </c>
      <c r="B59" s="50" t="s">
        <v>35</v>
      </c>
      <c r="C59" s="46"/>
      <c r="D59" s="46"/>
      <c r="E59" s="46"/>
      <c r="F59" s="46"/>
      <c r="G59" s="46"/>
      <c r="H59" s="46"/>
    </row>
    <row r="60" spans="1:9" ht="30" x14ac:dyDescent="0.25">
      <c r="A60" s="44" t="s">
        <v>39</v>
      </c>
      <c r="B60" s="45" t="s">
        <v>37</v>
      </c>
      <c r="C60" s="46"/>
      <c r="D60" s="44"/>
      <c r="E60" s="47"/>
      <c r="F60" s="47"/>
      <c r="G60" s="47"/>
      <c r="H60" s="47"/>
      <c r="I60" s="3" t="s">
        <v>34</v>
      </c>
    </row>
    <row r="61" spans="1:9" x14ac:dyDescent="0.25">
      <c r="A61" s="44"/>
      <c r="B61" s="45" t="s">
        <v>1381</v>
      </c>
      <c r="C61" s="46"/>
      <c r="D61" s="44" t="s">
        <v>1124</v>
      </c>
      <c r="E61" s="47">
        <f>E68/E75</f>
        <v>8.5683760683760681</v>
      </c>
      <c r="F61" s="47">
        <f>F68/F75</f>
        <v>8.995670995670995</v>
      </c>
      <c r="G61" s="47">
        <f>G68/G75</f>
        <v>9.5</v>
      </c>
      <c r="H61" s="47">
        <f>H68/H75</f>
        <v>9.4380530973451329</v>
      </c>
      <c r="I61" s="3"/>
    </row>
    <row r="62" spans="1:9" x14ac:dyDescent="0.25">
      <c r="A62" s="44"/>
      <c r="B62" s="45" t="s">
        <v>1382</v>
      </c>
      <c r="C62" s="45"/>
      <c r="D62" s="44" t="s">
        <v>1124</v>
      </c>
      <c r="E62" s="47">
        <f t="shared" ref="E62:F66" si="11">E69/E76</f>
        <v>8.9847328244274802</v>
      </c>
      <c r="F62" s="47">
        <f t="shared" si="11"/>
        <v>9.4728682170542644</v>
      </c>
      <c r="G62" s="47">
        <f t="shared" ref="G62:H62" si="12">G69/G76</f>
        <v>10</v>
      </c>
      <c r="H62" s="47">
        <f t="shared" si="12"/>
        <v>9.6507936507936503</v>
      </c>
      <c r="I62" s="3"/>
    </row>
    <row r="63" spans="1:9" x14ac:dyDescent="0.25">
      <c r="A63" s="44"/>
      <c r="B63" s="45" t="s">
        <v>1384</v>
      </c>
      <c r="C63" s="45"/>
      <c r="D63" s="44" t="s">
        <v>1124</v>
      </c>
      <c r="E63" s="47">
        <f t="shared" si="11"/>
        <v>8.0388349514563107</v>
      </c>
      <c r="F63" s="47">
        <f t="shared" si="11"/>
        <v>8.3921568627450984</v>
      </c>
      <c r="G63" s="47">
        <f t="shared" ref="G63:H63" si="13">G70/G77</f>
        <v>8.9029126213592225</v>
      </c>
      <c r="H63" s="47">
        <f t="shared" si="13"/>
        <v>9.17</v>
      </c>
      <c r="I63" s="3"/>
    </row>
    <row r="64" spans="1:9" x14ac:dyDescent="0.25">
      <c r="A64" s="44"/>
      <c r="B64" s="45" t="s">
        <v>1383</v>
      </c>
      <c r="C64" s="45"/>
      <c r="D64" s="44" t="s">
        <v>1124</v>
      </c>
      <c r="E64" s="47" t="e">
        <f t="shared" si="11"/>
        <v>#DIV/0!</v>
      </c>
      <c r="F64" s="47" t="e">
        <f t="shared" si="11"/>
        <v>#DIV/0!</v>
      </c>
      <c r="G64" s="47" t="e">
        <f t="shared" ref="G64:H64" si="14">G71/G78</f>
        <v>#DIV/0!</v>
      </c>
      <c r="H64" s="47" t="e">
        <f t="shared" si="14"/>
        <v>#DIV/0!</v>
      </c>
      <c r="I64" s="3"/>
    </row>
    <row r="65" spans="1:9" x14ac:dyDescent="0.25">
      <c r="A65" s="44"/>
      <c r="B65" s="45" t="s">
        <v>1382</v>
      </c>
      <c r="C65" s="45"/>
      <c r="D65" s="44" t="s">
        <v>1124</v>
      </c>
      <c r="E65" s="47" t="e">
        <f t="shared" si="11"/>
        <v>#DIV/0!</v>
      </c>
      <c r="F65" s="47" t="e">
        <f t="shared" si="11"/>
        <v>#DIV/0!</v>
      </c>
      <c r="G65" s="47" t="e">
        <f t="shared" ref="G65:H65" si="15">G72/G79</f>
        <v>#DIV/0!</v>
      </c>
      <c r="H65" s="47" t="e">
        <f t="shared" si="15"/>
        <v>#DIV/0!</v>
      </c>
      <c r="I65" s="3"/>
    </row>
    <row r="66" spans="1:9" x14ac:dyDescent="0.25">
      <c r="A66" s="44"/>
      <c r="B66" s="45" t="s">
        <v>1384</v>
      </c>
      <c r="C66" s="45"/>
      <c r="D66" s="44" t="s">
        <v>1124</v>
      </c>
      <c r="E66" s="47" t="e">
        <f t="shared" si="11"/>
        <v>#DIV/0!</v>
      </c>
      <c r="F66" s="47" t="e">
        <f t="shared" si="11"/>
        <v>#DIV/0!</v>
      </c>
      <c r="G66" s="47" t="e">
        <f t="shared" ref="G66:H66" si="16">G73/G80</f>
        <v>#DIV/0!</v>
      </c>
      <c r="H66" s="47" t="e">
        <f t="shared" si="16"/>
        <v>#DIV/0!</v>
      </c>
      <c r="I66" s="3"/>
    </row>
    <row r="67" spans="1:9" ht="45" x14ac:dyDescent="0.25">
      <c r="A67" s="8"/>
      <c r="B67" s="160" t="s">
        <v>20</v>
      </c>
      <c r="C67" s="6"/>
      <c r="D67" s="6"/>
      <c r="E67" s="36"/>
      <c r="F67" s="36"/>
      <c r="G67" s="36"/>
      <c r="H67" s="36"/>
      <c r="I67" s="37"/>
    </row>
    <row r="68" spans="1:9" x14ac:dyDescent="0.25">
      <c r="A68" s="215"/>
      <c r="B68" s="161" t="s">
        <v>1381</v>
      </c>
      <c r="C68" s="218" t="s">
        <v>21</v>
      </c>
      <c r="D68" s="218" t="s">
        <v>1124</v>
      </c>
      <c r="E68" s="36">
        <f>E69+E70</f>
        <v>2005</v>
      </c>
      <c r="F68" s="36">
        <f>F69+F70</f>
        <v>2078</v>
      </c>
      <c r="G68" s="36">
        <f>G69+G70</f>
        <v>2147</v>
      </c>
      <c r="H68" s="36">
        <f>H69+H70</f>
        <v>2133</v>
      </c>
      <c r="I68" s="37"/>
    </row>
    <row r="69" spans="1:9" x14ac:dyDescent="0.25">
      <c r="A69" s="216"/>
      <c r="B69" s="162" t="s">
        <v>1382</v>
      </c>
      <c r="C69" s="219"/>
      <c r="D69" s="219"/>
      <c r="E69" s="36">
        <v>1177</v>
      </c>
      <c r="F69" s="36">
        <v>1222</v>
      </c>
      <c r="G69" s="36">
        <v>1230</v>
      </c>
      <c r="H69" s="36">
        <v>1216</v>
      </c>
      <c r="I69" s="37"/>
    </row>
    <row r="70" spans="1:9" x14ac:dyDescent="0.25">
      <c r="A70" s="217"/>
      <c r="B70" s="163" t="s">
        <v>1384</v>
      </c>
      <c r="C70" s="220"/>
      <c r="D70" s="220"/>
      <c r="E70" s="36">
        <v>828</v>
      </c>
      <c r="F70" s="36">
        <v>856</v>
      </c>
      <c r="G70" s="36">
        <v>917</v>
      </c>
      <c r="H70" s="36">
        <v>917</v>
      </c>
    </row>
    <row r="71" spans="1:9" x14ac:dyDescent="0.25">
      <c r="A71" s="215"/>
      <c r="B71" s="161" t="s">
        <v>1383</v>
      </c>
      <c r="C71" s="218" t="s">
        <v>21</v>
      </c>
      <c r="D71" s="218" t="s">
        <v>1124</v>
      </c>
      <c r="E71" s="36">
        <f>E72+E73</f>
        <v>0</v>
      </c>
      <c r="F71" s="36">
        <f>F72+F73</f>
        <v>0</v>
      </c>
      <c r="G71" s="36">
        <f>G72+G73</f>
        <v>0</v>
      </c>
      <c r="H71" s="36">
        <v>0</v>
      </c>
    </row>
    <row r="72" spans="1:9" x14ac:dyDescent="0.25">
      <c r="A72" s="216"/>
      <c r="B72" s="162" t="s">
        <v>1382</v>
      </c>
      <c r="C72" s="219"/>
      <c r="D72" s="219"/>
      <c r="E72" s="36">
        <v>0</v>
      </c>
      <c r="F72" s="36">
        <v>0</v>
      </c>
      <c r="G72" s="36">
        <v>0</v>
      </c>
      <c r="H72" s="36">
        <v>0</v>
      </c>
    </row>
    <row r="73" spans="1:9" x14ac:dyDescent="0.25">
      <c r="A73" s="217"/>
      <c r="B73" s="163" t="s">
        <v>1384</v>
      </c>
      <c r="C73" s="220"/>
      <c r="D73" s="220"/>
      <c r="E73" s="36">
        <v>0</v>
      </c>
      <c r="F73" s="36">
        <v>0</v>
      </c>
      <c r="G73" s="36">
        <v>0</v>
      </c>
      <c r="H73" s="36">
        <v>0</v>
      </c>
    </row>
    <row r="74" spans="1:9" ht="45" x14ac:dyDescent="0.25">
      <c r="A74" s="8"/>
      <c r="B74" s="160" t="s">
        <v>40</v>
      </c>
      <c r="C74" s="6"/>
      <c r="D74" s="6"/>
      <c r="E74" s="36"/>
      <c r="F74" s="36"/>
      <c r="G74" s="36"/>
      <c r="H74" s="36"/>
    </row>
    <row r="75" spans="1:9" x14ac:dyDescent="0.25">
      <c r="A75" s="215"/>
      <c r="B75" s="161" t="s">
        <v>1381</v>
      </c>
      <c r="C75" s="218" t="s">
        <v>41</v>
      </c>
      <c r="D75" s="218" t="s">
        <v>1124</v>
      </c>
      <c r="E75" s="36">
        <f>E76+E77</f>
        <v>234</v>
      </c>
      <c r="F75" s="36">
        <f>F76+F77</f>
        <v>231</v>
      </c>
      <c r="G75" s="36">
        <f>G76+G77</f>
        <v>226</v>
      </c>
      <c r="H75" s="36">
        <v>226</v>
      </c>
    </row>
    <row r="76" spans="1:9" x14ac:dyDescent="0.25">
      <c r="A76" s="216"/>
      <c r="B76" s="162" t="s">
        <v>1382</v>
      </c>
      <c r="C76" s="219"/>
      <c r="D76" s="219"/>
      <c r="E76" s="11">
        <v>131</v>
      </c>
      <c r="F76" s="11">
        <v>129</v>
      </c>
      <c r="G76" s="36">
        <v>123</v>
      </c>
      <c r="H76" s="36">
        <v>126</v>
      </c>
    </row>
    <row r="77" spans="1:9" x14ac:dyDescent="0.25">
      <c r="A77" s="217"/>
      <c r="B77" s="163" t="s">
        <v>1384</v>
      </c>
      <c r="C77" s="220"/>
      <c r="D77" s="220"/>
      <c r="E77" s="36">
        <v>103</v>
      </c>
      <c r="F77" s="36">
        <v>102</v>
      </c>
      <c r="G77" s="36">
        <v>103</v>
      </c>
      <c r="H77" s="36">
        <v>100</v>
      </c>
    </row>
    <row r="78" spans="1:9" x14ac:dyDescent="0.25">
      <c r="A78" s="215"/>
      <c r="B78" s="161" t="s">
        <v>1383</v>
      </c>
      <c r="C78" s="218" t="s">
        <v>41</v>
      </c>
      <c r="D78" s="218" t="s">
        <v>1124</v>
      </c>
      <c r="E78" s="36">
        <f>E79+E80</f>
        <v>0</v>
      </c>
      <c r="F78" s="36">
        <f>F79+F80</f>
        <v>0</v>
      </c>
      <c r="G78" s="36">
        <f>G79+G80</f>
        <v>0</v>
      </c>
      <c r="H78" s="36">
        <v>0</v>
      </c>
    </row>
    <row r="79" spans="1:9" x14ac:dyDescent="0.25">
      <c r="A79" s="216"/>
      <c r="B79" s="162" t="s">
        <v>1382</v>
      </c>
      <c r="C79" s="219"/>
      <c r="D79" s="219"/>
      <c r="E79" s="36">
        <v>0</v>
      </c>
      <c r="F79" s="36">
        <v>0</v>
      </c>
      <c r="G79" s="36">
        <v>0</v>
      </c>
      <c r="H79" s="36">
        <v>0</v>
      </c>
    </row>
    <row r="80" spans="1:9" x14ac:dyDescent="0.25">
      <c r="A80" s="217"/>
      <c r="B80" s="163" t="s">
        <v>1384</v>
      </c>
      <c r="C80" s="220"/>
      <c r="D80" s="220"/>
      <c r="E80" s="36">
        <v>0</v>
      </c>
      <c r="F80" s="36">
        <v>0</v>
      </c>
      <c r="G80" s="36">
        <v>0</v>
      </c>
      <c r="H80" s="36">
        <v>0</v>
      </c>
    </row>
    <row r="81" spans="1:9" ht="30" x14ac:dyDescent="0.25">
      <c r="A81" s="44" t="s">
        <v>43</v>
      </c>
      <c r="B81" s="163" t="s">
        <v>1384</v>
      </c>
      <c r="C81" s="46"/>
      <c r="D81" s="44" t="s">
        <v>9</v>
      </c>
      <c r="E81" s="47" t="e">
        <f>((E82/E84)/12*1000)/((E83/E85)/12*1000)*100</f>
        <v>#DIV/0!</v>
      </c>
      <c r="F81" s="47">
        <f>((F82/F84)/12*1000)/((F83/F85)/12*1000)*100</f>
        <v>85.180982101038609</v>
      </c>
      <c r="G81" s="47">
        <f>((G82/G84)/12*1000)/((G83/G85)/12*1000)*100</f>
        <v>100.43472194718728</v>
      </c>
      <c r="H81" s="47">
        <f>((H82/H84)/12*1000)/((H83/H85)/12*1000)*100</f>
        <v>101.18129018862992</v>
      </c>
      <c r="I81" s="3" t="s">
        <v>52</v>
      </c>
    </row>
    <row r="82" spans="1:9" ht="60" x14ac:dyDescent="0.25">
      <c r="A82" s="8"/>
      <c r="B82" s="7" t="s">
        <v>44</v>
      </c>
      <c r="C82" s="6" t="s">
        <v>45</v>
      </c>
      <c r="D82" s="6" t="s">
        <v>1317</v>
      </c>
      <c r="E82" s="42"/>
      <c r="F82" s="42">
        <v>124015</v>
      </c>
      <c r="G82" s="187">
        <v>135991</v>
      </c>
      <c r="H82" s="187">
        <f>17604.4+117850.5</f>
        <v>135454.9</v>
      </c>
    </row>
    <row r="83" spans="1:9" ht="75" x14ac:dyDescent="0.25">
      <c r="A83" s="8"/>
      <c r="B83" s="7" t="s">
        <v>46</v>
      </c>
      <c r="C83" s="6" t="s">
        <v>47</v>
      </c>
      <c r="D83" s="6" t="s">
        <v>1317</v>
      </c>
      <c r="E83" s="42"/>
      <c r="F83" s="42">
        <v>353479</v>
      </c>
      <c r="G83" s="187">
        <v>355602.2</v>
      </c>
      <c r="H83" s="187">
        <v>351935.4</v>
      </c>
    </row>
    <row r="84" spans="1:9" ht="60" x14ac:dyDescent="0.25">
      <c r="A84" s="8"/>
      <c r="B84" s="7" t="s">
        <v>48</v>
      </c>
      <c r="C84" s="6" t="s">
        <v>49</v>
      </c>
      <c r="D84" s="6" t="s">
        <v>1124</v>
      </c>
      <c r="E84" s="42"/>
      <c r="F84" s="42">
        <v>215</v>
      </c>
      <c r="G84" s="187">
        <v>198</v>
      </c>
      <c r="H84" s="187">
        <v>194</v>
      </c>
    </row>
    <row r="85" spans="1:9" ht="60" x14ac:dyDescent="0.25">
      <c r="A85" s="8"/>
      <c r="B85" s="7" t="s">
        <v>50</v>
      </c>
      <c r="C85" s="6" t="s">
        <v>51</v>
      </c>
      <c r="D85" s="6" t="s">
        <v>1124</v>
      </c>
      <c r="E85" s="42"/>
      <c r="F85" s="42">
        <v>522</v>
      </c>
      <c r="G85" s="187">
        <v>520</v>
      </c>
      <c r="H85" s="187">
        <v>510</v>
      </c>
    </row>
    <row r="86" spans="1:9" ht="30" x14ac:dyDescent="0.25">
      <c r="A86" s="49" t="s">
        <v>54</v>
      </c>
      <c r="B86" s="50" t="s">
        <v>53</v>
      </c>
      <c r="C86" s="46"/>
      <c r="D86" s="44"/>
      <c r="E86" s="46"/>
      <c r="F86" s="46"/>
      <c r="G86" s="46"/>
      <c r="H86" s="46"/>
    </row>
    <row r="87" spans="1:9" ht="30" x14ac:dyDescent="0.25">
      <c r="A87" s="93" t="s">
        <v>56</v>
      </c>
      <c r="B87" s="117" t="s">
        <v>55</v>
      </c>
      <c r="C87" s="93"/>
      <c r="D87" s="93"/>
      <c r="E87" s="90"/>
      <c r="F87" s="90"/>
      <c r="G87" s="90"/>
      <c r="H87" s="90"/>
      <c r="I87" s="3" t="s">
        <v>34</v>
      </c>
    </row>
    <row r="88" spans="1:9" x14ac:dyDescent="0.25">
      <c r="A88" s="123"/>
      <c r="B88" s="45" t="s">
        <v>1381</v>
      </c>
      <c r="C88" s="221" t="s">
        <v>1406</v>
      </c>
      <c r="D88" s="221" t="s">
        <v>1314</v>
      </c>
      <c r="E88" s="90">
        <f t="shared" ref="E88:G89" si="17">(E95-E101)/E108</f>
        <v>8.7955112219451372</v>
      </c>
      <c r="F88" s="90">
        <f t="shared" si="17"/>
        <v>8.1963426371511066</v>
      </c>
      <c r="G88" s="90">
        <f t="shared" si="17"/>
        <v>7.9180251513740103</v>
      </c>
      <c r="H88" s="90">
        <f t="shared" ref="H88" si="18">(H95-H101)/H108</f>
        <v>7.921720733427362</v>
      </c>
      <c r="I88" s="3"/>
    </row>
    <row r="89" spans="1:9" x14ac:dyDescent="0.25">
      <c r="A89" s="123"/>
      <c r="B89" s="117" t="s">
        <v>1382</v>
      </c>
      <c r="C89" s="222"/>
      <c r="D89" s="222"/>
      <c r="E89" s="90">
        <f t="shared" si="17"/>
        <v>8.3271028037383186</v>
      </c>
      <c r="F89" s="90">
        <f t="shared" si="17"/>
        <v>8.0204582651391156</v>
      </c>
      <c r="G89" s="90">
        <f t="shared" si="17"/>
        <v>7.9422764227642277</v>
      </c>
      <c r="H89" s="90">
        <f t="shared" ref="H89" si="19">(H96-H102)/H109</f>
        <v>8.0349506578947363</v>
      </c>
      <c r="I89" s="3"/>
    </row>
    <row r="90" spans="1:9" x14ac:dyDescent="0.25">
      <c r="A90" s="123"/>
      <c r="B90" s="117" t="s">
        <v>1384</v>
      </c>
      <c r="C90" s="222"/>
      <c r="D90" s="222"/>
      <c r="E90" s="90">
        <f t="shared" ref="E90" si="20">(E97-E103)/E110</f>
        <v>9.4613526570048307</v>
      </c>
      <c r="F90" s="90">
        <f t="shared" ref="F90:G90" si="21">(F97-F103)/F110</f>
        <v>8.4474299065420553</v>
      </c>
      <c r="G90" s="90">
        <f t="shared" si="21"/>
        <v>7.885496183206107</v>
      </c>
      <c r="H90" s="90">
        <f t="shared" ref="H90" si="22">(H97-H103)/H110</f>
        <v>7.7705817782656421</v>
      </c>
      <c r="I90" s="3"/>
    </row>
    <row r="91" spans="1:9" x14ac:dyDescent="0.25">
      <c r="A91" s="123"/>
      <c r="B91" s="45" t="s">
        <v>1383</v>
      </c>
      <c r="C91" s="222"/>
      <c r="D91" s="222"/>
      <c r="E91" s="90" t="e">
        <f t="shared" ref="E91" si="23">(E98-E104)/E111</f>
        <v>#DIV/0!</v>
      </c>
      <c r="F91" s="90" t="e">
        <f t="shared" ref="F91:G91" si="24">(F98-F104)/F111</f>
        <v>#DIV/0!</v>
      </c>
      <c r="G91" s="90" t="e">
        <f t="shared" si="24"/>
        <v>#DIV/0!</v>
      </c>
      <c r="H91" s="90" t="e">
        <f t="shared" ref="H91" si="25">(H98-H104)/H111</f>
        <v>#DIV/0!</v>
      </c>
      <c r="I91" s="3"/>
    </row>
    <row r="92" spans="1:9" x14ac:dyDescent="0.25">
      <c r="A92" s="123"/>
      <c r="B92" s="117" t="s">
        <v>1382</v>
      </c>
      <c r="C92" s="222"/>
      <c r="D92" s="222"/>
      <c r="E92" s="90" t="e">
        <f t="shared" ref="E92" si="26">(E99-E105)/E112</f>
        <v>#DIV/0!</v>
      </c>
      <c r="F92" s="90" t="e">
        <f t="shared" ref="F92:G92" si="27">(F99-F105)/F112</f>
        <v>#DIV/0!</v>
      </c>
      <c r="G92" s="90" t="e">
        <f t="shared" si="27"/>
        <v>#DIV/0!</v>
      </c>
      <c r="H92" s="90" t="e">
        <f t="shared" ref="H92" si="28">(H99-H105)/H112</f>
        <v>#DIV/0!</v>
      </c>
      <c r="I92" s="3"/>
    </row>
    <row r="93" spans="1:9" x14ac:dyDescent="0.25">
      <c r="A93" s="123"/>
      <c r="B93" s="117" t="s">
        <v>1384</v>
      </c>
      <c r="C93" s="223"/>
      <c r="D93" s="223"/>
      <c r="E93" s="90" t="e">
        <f t="shared" ref="E93" si="29">(E100-E106)/E113</f>
        <v>#DIV/0!</v>
      </c>
      <c r="F93" s="90" t="e">
        <f t="shared" ref="F93:G93" si="30">(F100-F106)/F113</f>
        <v>#DIV/0!</v>
      </c>
      <c r="G93" s="90" t="e">
        <f t="shared" si="30"/>
        <v>#DIV/0!</v>
      </c>
      <c r="H93" s="90" t="e">
        <f t="shared" ref="H93" si="31">(H100-H106)/H113</f>
        <v>#DIV/0!</v>
      </c>
      <c r="I93" s="3"/>
    </row>
    <row r="94" spans="1:9" ht="60" x14ac:dyDescent="0.25">
      <c r="A94" s="124"/>
      <c r="B94" s="159" t="s">
        <v>57</v>
      </c>
      <c r="C94" s="86"/>
      <c r="D94" s="86"/>
      <c r="E94" s="76"/>
      <c r="F94" s="76"/>
      <c r="G94" s="76"/>
      <c r="H94" s="76"/>
    </row>
    <row r="95" spans="1:9" x14ac:dyDescent="0.25">
      <c r="A95" s="215"/>
      <c r="B95" s="161" t="s">
        <v>1381</v>
      </c>
      <c r="C95" s="218" t="s">
        <v>58</v>
      </c>
      <c r="D95" s="218" t="s">
        <v>1314</v>
      </c>
      <c r="E95" s="76">
        <f>E96+E97</f>
        <v>18248</v>
      </c>
      <c r="F95" s="76">
        <f>F96+F97</f>
        <v>17032</v>
      </c>
      <c r="G95" s="76">
        <f>G96+G97</f>
        <v>17057</v>
      </c>
      <c r="H95" s="76">
        <v>16943.3</v>
      </c>
    </row>
    <row r="96" spans="1:9" x14ac:dyDescent="0.25">
      <c r="A96" s="216"/>
      <c r="B96" s="162" t="s">
        <v>1382</v>
      </c>
      <c r="C96" s="219"/>
      <c r="D96" s="219"/>
      <c r="E96" s="76">
        <v>9801</v>
      </c>
      <c r="F96" s="76">
        <v>9801</v>
      </c>
      <c r="G96" s="76">
        <v>9826</v>
      </c>
      <c r="H96" s="76">
        <v>9864.2999999999993</v>
      </c>
    </row>
    <row r="97" spans="1:9" x14ac:dyDescent="0.25">
      <c r="A97" s="217"/>
      <c r="B97" s="163" t="s">
        <v>1384</v>
      </c>
      <c r="C97" s="220"/>
      <c r="D97" s="220"/>
      <c r="E97" s="76">
        <v>8447</v>
      </c>
      <c r="F97" s="76">
        <v>7231</v>
      </c>
      <c r="G97" s="76">
        <v>7231</v>
      </c>
      <c r="H97" s="76">
        <v>7079</v>
      </c>
    </row>
    <row r="98" spans="1:9" x14ac:dyDescent="0.25">
      <c r="A98" s="215"/>
      <c r="B98" s="161" t="s">
        <v>1383</v>
      </c>
      <c r="C98" s="218" t="s">
        <v>58</v>
      </c>
      <c r="D98" s="218" t="s">
        <v>1314</v>
      </c>
      <c r="E98" s="76">
        <f>E99+E100</f>
        <v>0</v>
      </c>
      <c r="F98" s="76">
        <f t="shared" ref="F98:G98" si="32">F99+F100</f>
        <v>0</v>
      </c>
      <c r="G98" s="76">
        <f t="shared" si="32"/>
        <v>0</v>
      </c>
      <c r="H98" s="76">
        <v>0</v>
      </c>
    </row>
    <row r="99" spans="1:9" x14ac:dyDescent="0.25">
      <c r="A99" s="216"/>
      <c r="B99" s="162" t="s">
        <v>1382</v>
      </c>
      <c r="C99" s="219"/>
      <c r="D99" s="219"/>
      <c r="E99" s="76">
        <v>0</v>
      </c>
      <c r="F99" s="76">
        <v>0</v>
      </c>
      <c r="G99" s="76">
        <v>0</v>
      </c>
      <c r="H99" s="76">
        <v>0</v>
      </c>
    </row>
    <row r="100" spans="1:9" x14ac:dyDescent="0.25">
      <c r="A100" s="217"/>
      <c r="B100" s="163" t="s">
        <v>1384</v>
      </c>
      <c r="C100" s="220"/>
      <c r="D100" s="220"/>
      <c r="E100" s="76">
        <v>0</v>
      </c>
      <c r="F100" s="76">
        <v>0</v>
      </c>
      <c r="G100" s="76">
        <v>0</v>
      </c>
      <c r="H100" s="76">
        <v>0</v>
      </c>
    </row>
    <row r="101" spans="1:9" x14ac:dyDescent="0.25">
      <c r="A101" s="215"/>
      <c r="B101" s="161" t="s">
        <v>1381</v>
      </c>
      <c r="C101" s="218" t="s">
        <v>59</v>
      </c>
      <c r="D101" s="218" t="s">
        <v>1314</v>
      </c>
      <c r="E101" s="76">
        <f>E102+E103</f>
        <v>613</v>
      </c>
      <c r="F101" s="76">
        <f t="shared" ref="F101:G101" si="33">F102+F103</f>
        <v>0</v>
      </c>
      <c r="G101" s="76">
        <f t="shared" si="33"/>
        <v>57</v>
      </c>
      <c r="H101" s="76">
        <v>93.8</v>
      </c>
    </row>
    <row r="102" spans="1:9" x14ac:dyDescent="0.25">
      <c r="A102" s="216"/>
      <c r="B102" s="162" t="s">
        <v>1382</v>
      </c>
      <c r="C102" s="219"/>
      <c r="D102" s="219"/>
      <c r="E102" s="76">
        <v>0</v>
      </c>
      <c r="F102" s="76">
        <v>0</v>
      </c>
      <c r="G102" s="76">
        <v>57</v>
      </c>
      <c r="H102" s="76">
        <f>H101</f>
        <v>93.8</v>
      </c>
    </row>
    <row r="103" spans="1:9" x14ac:dyDescent="0.25">
      <c r="A103" s="217"/>
      <c r="B103" s="163" t="s">
        <v>1384</v>
      </c>
      <c r="C103" s="220"/>
      <c r="D103" s="220"/>
      <c r="E103" s="76">
        <v>613</v>
      </c>
      <c r="F103" s="76">
        <v>0</v>
      </c>
      <c r="G103" s="76">
        <v>0</v>
      </c>
      <c r="H103" s="76">
        <v>0</v>
      </c>
    </row>
    <row r="104" spans="1:9" x14ac:dyDescent="0.25">
      <c r="A104" s="215"/>
      <c r="B104" s="161" t="s">
        <v>1383</v>
      </c>
      <c r="C104" s="218" t="s">
        <v>59</v>
      </c>
      <c r="D104" s="218" t="s">
        <v>1314</v>
      </c>
      <c r="E104" s="76">
        <f>E105+E106</f>
        <v>0</v>
      </c>
      <c r="F104" s="76">
        <f t="shared" ref="F104:G104" si="34">F105+F106</f>
        <v>0</v>
      </c>
      <c r="G104" s="76">
        <f t="shared" si="34"/>
        <v>0</v>
      </c>
      <c r="H104" s="76">
        <v>0</v>
      </c>
    </row>
    <row r="105" spans="1:9" x14ac:dyDescent="0.25">
      <c r="A105" s="216"/>
      <c r="B105" s="162" t="s">
        <v>1382</v>
      </c>
      <c r="C105" s="219"/>
      <c r="D105" s="219"/>
      <c r="E105" s="76">
        <v>0</v>
      </c>
      <c r="F105" s="76">
        <v>0</v>
      </c>
      <c r="G105" s="76">
        <v>0</v>
      </c>
      <c r="H105" s="76">
        <v>0</v>
      </c>
    </row>
    <row r="106" spans="1:9" x14ac:dyDescent="0.25">
      <c r="A106" s="217"/>
      <c r="B106" s="163" t="s">
        <v>1384</v>
      </c>
      <c r="C106" s="220"/>
      <c r="D106" s="220"/>
      <c r="E106" s="76">
        <v>0</v>
      </c>
      <c r="F106" s="76">
        <v>0</v>
      </c>
      <c r="G106" s="76">
        <v>0</v>
      </c>
      <c r="H106" s="76">
        <v>0</v>
      </c>
    </row>
    <row r="107" spans="1:9" ht="30" x14ac:dyDescent="0.25">
      <c r="A107" s="111"/>
      <c r="B107" s="158" t="s">
        <v>60</v>
      </c>
      <c r="C107" s="86"/>
      <c r="D107" s="86"/>
      <c r="E107" s="76"/>
      <c r="F107" s="76"/>
      <c r="G107" s="76"/>
      <c r="H107" s="76"/>
      <c r="I107" s="37"/>
    </row>
    <row r="108" spans="1:9" x14ac:dyDescent="0.25">
      <c r="A108" s="215"/>
      <c r="B108" s="161" t="s">
        <v>1381</v>
      </c>
      <c r="C108" s="218" t="s">
        <v>61</v>
      </c>
      <c r="D108" s="218" t="s">
        <v>1124</v>
      </c>
      <c r="E108" s="76">
        <f>E109+E110</f>
        <v>2005</v>
      </c>
      <c r="F108" s="76">
        <f t="shared" ref="F108:G108" si="35">F109+F110</f>
        <v>2078</v>
      </c>
      <c r="G108" s="76">
        <f t="shared" si="35"/>
        <v>2147</v>
      </c>
      <c r="H108" s="127">
        <f>H109+H110</f>
        <v>2127</v>
      </c>
      <c r="I108" s="37"/>
    </row>
    <row r="109" spans="1:9" x14ac:dyDescent="0.25">
      <c r="A109" s="216"/>
      <c r="B109" s="162" t="s">
        <v>1382</v>
      </c>
      <c r="C109" s="219"/>
      <c r="D109" s="219"/>
      <c r="E109" s="36">
        <v>1177</v>
      </c>
      <c r="F109" s="36">
        <v>1222</v>
      </c>
      <c r="G109" s="36">
        <v>1230</v>
      </c>
      <c r="H109" s="36">
        <v>1216</v>
      </c>
      <c r="I109" s="37"/>
    </row>
    <row r="110" spans="1:9" x14ac:dyDescent="0.25">
      <c r="A110" s="217"/>
      <c r="B110" s="163" t="s">
        <v>1384</v>
      </c>
      <c r="C110" s="220"/>
      <c r="D110" s="220"/>
      <c r="E110" s="36">
        <v>828</v>
      </c>
      <c r="F110" s="36">
        <v>856</v>
      </c>
      <c r="G110" s="36">
        <v>917</v>
      </c>
      <c r="H110" s="36">
        <v>911</v>
      </c>
      <c r="I110" s="37"/>
    </row>
    <row r="111" spans="1:9" x14ac:dyDescent="0.25">
      <c r="A111" s="215"/>
      <c r="B111" s="161" t="s">
        <v>1383</v>
      </c>
      <c r="C111" s="218" t="s">
        <v>61</v>
      </c>
      <c r="D111" s="218" t="s">
        <v>1124</v>
      </c>
      <c r="E111" s="76">
        <f>E112+E113</f>
        <v>0</v>
      </c>
      <c r="F111" s="36">
        <f>F112+F113</f>
        <v>0</v>
      </c>
      <c r="G111" s="76">
        <f t="shared" ref="G111" si="36">G112+G113</f>
        <v>0</v>
      </c>
      <c r="H111" s="76">
        <v>0</v>
      </c>
      <c r="I111" s="37"/>
    </row>
    <row r="112" spans="1:9" x14ac:dyDescent="0.25">
      <c r="A112" s="216"/>
      <c r="B112" s="162" t="s">
        <v>1382</v>
      </c>
      <c r="C112" s="219"/>
      <c r="D112" s="219"/>
      <c r="E112" s="76">
        <v>0</v>
      </c>
      <c r="F112" s="36">
        <v>0</v>
      </c>
      <c r="G112" s="76">
        <v>0</v>
      </c>
      <c r="H112" s="76">
        <v>0</v>
      </c>
      <c r="I112" s="37"/>
    </row>
    <row r="113" spans="1:9" x14ac:dyDescent="0.25">
      <c r="A113" s="217"/>
      <c r="B113" s="163" t="s">
        <v>1384</v>
      </c>
      <c r="C113" s="220"/>
      <c r="D113" s="220"/>
      <c r="E113" s="76">
        <v>0</v>
      </c>
      <c r="F113" s="36">
        <v>0</v>
      </c>
      <c r="G113" s="76">
        <v>0</v>
      </c>
      <c r="H113" s="76">
        <v>0</v>
      </c>
      <c r="I113" s="37"/>
    </row>
    <row r="114" spans="1:9" ht="45" x14ac:dyDescent="0.25">
      <c r="A114" s="44" t="s">
        <v>62</v>
      </c>
      <c r="B114" s="45" t="s">
        <v>72</v>
      </c>
      <c r="C114" s="46"/>
      <c r="D114" s="44"/>
      <c r="E114" s="46"/>
      <c r="F114" s="46"/>
      <c r="G114" s="46"/>
      <c r="H114" s="46"/>
      <c r="I114" s="3" t="s">
        <v>71</v>
      </c>
    </row>
    <row r="115" spans="1:9" x14ac:dyDescent="0.25">
      <c r="A115" s="44"/>
      <c r="B115" s="45" t="s">
        <v>73</v>
      </c>
      <c r="C115" s="46"/>
      <c r="D115" s="44" t="s">
        <v>9</v>
      </c>
      <c r="E115" s="47">
        <f t="shared" ref="E115:E117" si="37">E124/E133*100</f>
        <v>88.235294117647058</v>
      </c>
      <c r="F115" s="47">
        <f t="shared" ref="F115:G115" si="38">F124/F133*100</f>
        <v>100</v>
      </c>
      <c r="G115" s="47">
        <f t="shared" si="38"/>
        <v>93.333333333333329</v>
      </c>
      <c r="H115" s="47">
        <f t="shared" ref="H115" si="39">H124/H133*100</f>
        <v>100</v>
      </c>
      <c r="I115" s="3"/>
    </row>
    <row r="116" spans="1:9" x14ac:dyDescent="0.25">
      <c r="A116" s="44"/>
      <c r="B116" s="45" t="s">
        <v>1382</v>
      </c>
      <c r="C116" s="46"/>
      <c r="D116" s="44" t="s">
        <v>9</v>
      </c>
      <c r="E116" s="47">
        <f t="shared" si="37"/>
        <v>100</v>
      </c>
      <c r="F116" s="47">
        <f t="shared" ref="F116:G116" si="40">F125/F134*100</f>
        <v>100</v>
      </c>
      <c r="G116" s="47">
        <f t="shared" si="40"/>
        <v>100</v>
      </c>
      <c r="H116" s="47">
        <f t="shared" ref="H116" si="41">H125/H134*100</f>
        <v>100</v>
      </c>
      <c r="I116" s="3"/>
    </row>
    <row r="117" spans="1:9" x14ac:dyDescent="0.25">
      <c r="A117" s="44"/>
      <c r="B117" s="45" t="s">
        <v>1384</v>
      </c>
      <c r="C117" s="46"/>
      <c r="D117" s="44" t="s">
        <v>9</v>
      </c>
      <c r="E117" s="47">
        <f t="shared" si="37"/>
        <v>80</v>
      </c>
      <c r="F117" s="47">
        <f t="shared" ref="F117:G117" si="42">F126/F135*100</f>
        <v>100</v>
      </c>
      <c r="G117" s="47">
        <f t="shared" si="42"/>
        <v>85.714285714285708</v>
      </c>
      <c r="H117" s="47">
        <f t="shared" ref="H117" si="43">H126/H135*100</f>
        <v>100</v>
      </c>
      <c r="I117" s="3"/>
    </row>
    <row r="118" spans="1:9" x14ac:dyDescent="0.25">
      <c r="A118" s="44"/>
      <c r="B118" s="45" t="s">
        <v>74</v>
      </c>
      <c r="C118" s="46"/>
      <c r="D118" s="44" t="s">
        <v>9</v>
      </c>
      <c r="E118" s="47">
        <f t="shared" ref="E118:E120" si="44">E127/E133*100</f>
        <v>94.117647058823522</v>
      </c>
      <c r="F118" s="47">
        <f t="shared" ref="F118:G118" si="45">F127/F133*100</f>
        <v>92.857142857142861</v>
      </c>
      <c r="G118" s="47">
        <f t="shared" si="45"/>
        <v>100</v>
      </c>
      <c r="H118" s="47">
        <f t="shared" ref="H118" si="46">H127/H133*100</f>
        <v>100</v>
      </c>
      <c r="I118" s="3"/>
    </row>
    <row r="119" spans="1:9" x14ac:dyDescent="0.25">
      <c r="A119" s="44"/>
      <c r="B119" s="45" t="s">
        <v>1382</v>
      </c>
      <c r="C119" s="46"/>
      <c r="D119" s="44" t="s">
        <v>9</v>
      </c>
      <c r="E119" s="47">
        <f t="shared" si="44"/>
        <v>100</v>
      </c>
      <c r="F119" s="47">
        <f t="shared" ref="F119:G119" si="47">F128/F134*100</f>
        <v>100</v>
      </c>
      <c r="G119" s="47">
        <f t="shared" si="47"/>
        <v>100</v>
      </c>
      <c r="H119" s="47">
        <f t="shared" ref="H119" si="48">H128/H134*100</f>
        <v>100</v>
      </c>
      <c r="I119" s="3"/>
    </row>
    <row r="120" spans="1:9" x14ac:dyDescent="0.25">
      <c r="A120" s="44"/>
      <c r="B120" s="45" t="s">
        <v>1384</v>
      </c>
      <c r="C120" s="46"/>
      <c r="D120" s="44" t="s">
        <v>9</v>
      </c>
      <c r="E120" s="47">
        <f t="shared" si="44"/>
        <v>90</v>
      </c>
      <c r="F120" s="47">
        <f t="shared" ref="F120:G120" si="49">F129/F135*100</f>
        <v>85.714285714285708</v>
      </c>
      <c r="G120" s="47">
        <f t="shared" si="49"/>
        <v>100</v>
      </c>
      <c r="H120" s="47">
        <f t="shared" ref="H120" si="50">H129/H135*100</f>
        <v>100</v>
      </c>
      <c r="I120" s="3"/>
    </row>
    <row r="121" spans="1:9" x14ac:dyDescent="0.25">
      <c r="A121" s="44"/>
      <c r="B121" s="45" t="s">
        <v>75</v>
      </c>
      <c r="C121" s="46"/>
      <c r="D121" s="44" t="s">
        <v>9</v>
      </c>
      <c r="E121" s="47">
        <f t="shared" ref="E121:E123" si="51">E130/E133*100</f>
        <v>88.235294117647058</v>
      </c>
      <c r="F121" s="47">
        <f t="shared" ref="F121:G121" si="52">F130/F133*100</f>
        <v>92.857142857142861</v>
      </c>
      <c r="G121" s="47">
        <f t="shared" si="52"/>
        <v>93.333333333333329</v>
      </c>
      <c r="H121" s="47">
        <f t="shared" ref="H121" si="53">H130/H133*100</f>
        <v>100</v>
      </c>
      <c r="I121" s="3"/>
    </row>
    <row r="122" spans="1:9" x14ac:dyDescent="0.25">
      <c r="A122" s="44"/>
      <c r="B122" s="45" t="s">
        <v>1382</v>
      </c>
      <c r="C122" s="46"/>
      <c r="D122" s="44" t="s">
        <v>9</v>
      </c>
      <c r="E122" s="47">
        <f t="shared" si="51"/>
        <v>100</v>
      </c>
      <c r="F122" s="47">
        <f t="shared" ref="F122:G122" si="54">F131/F134*100</f>
        <v>100</v>
      </c>
      <c r="G122" s="47">
        <f t="shared" si="54"/>
        <v>100</v>
      </c>
      <c r="H122" s="47">
        <f t="shared" ref="H122" si="55">H131/H134*100</f>
        <v>100</v>
      </c>
      <c r="I122" s="3"/>
    </row>
    <row r="123" spans="1:9" x14ac:dyDescent="0.25">
      <c r="A123" s="44"/>
      <c r="B123" s="45" t="s">
        <v>1384</v>
      </c>
      <c r="C123" s="46"/>
      <c r="D123" s="44" t="s">
        <v>9</v>
      </c>
      <c r="E123" s="47">
        <f t="shared" si="51"/>
        <v>80</v>
      </c>
      <c r="F123" s="47">
        <f t="shared" ref="F123:G123" si="56">F132/F135*100</f>
        <v>85.714285714285708</v>
      </c>
      <c r="G123" s="47">
        <f t="shared" si="56"/>
        <v>85.714285714285708</v>
      </c>
      <c r="H123" s="47">
        <f t="shared" ref="H123" si="57">H132/H135*100</f>
        <v>100</v>
      </c>
      <c r="I123" s="3"/>
    </row>
    <row r="124" spans="1:9" ht="30" x14ac:dyDescent="0.25">
      <c r="A124" s="215"/>
      <c r="B124" s="161" t="s">
        <v>63</v>
      </c>
      <c r="C124" s="218" t="s">
        <v>64</v>
      </c>
      <c r="D124" s="218" t="s">
        <v>1315</v>
      </c>
      <c r="E124" s="11">
        <f>E125+E126</f>
        <v>15</v>
      </c>
      <c r="F124" s="11">
        <f>F125+F126</f>
        <v>14</v>
      </c>
      <c r="G124" s="11">
        <f>G125+G126</f>
        <v>14</v>
      </c>
      <c r="H124" s="11">
        <v>14</v>
      </c>
    </row>
    <row r="125" spans="1:9" x14ac:dyDescent="0.25">
      <c r="A125" s="216"/>
      <c r="B125" s="162" t="s">
        <v>1382</v>
      </c>
      <c r="C125" s="219"/>
      <c r="D125" s="219"/>
      <c r="E125" s="136">
        <v>7</v>
      </c>
      <c r="F125" s="136">
        <v>7</v>
      </c>
      <c r="G125" s="136">
        <v>8</v>
      </c>
      <c r="H125" s="136">
        <v>8</v>
      </c>
    </row>
    <row r="126" spans="1:9" x14ac:dyDescent="0.25">
      <c r="A126" s="217"/>
      <c r="B126" s="163" t="s">
        <v>1384</v>
      </c>
      <c r="C126" s="220"/>
      <c r="D126" s="220"/>
      <c r="E126" s="11">
        <v>8</v>
      </c>
      <c r="F126" s="11">
        <v>7</v>
      </c>
      <c r="G126" s="11">
        <v>6</v>
      </c>
      <c r="H126" s="11">
        <v>6</v>
      </c>
    </row>
    <row r="127" spans="1:9" ht="45" x14ac:dyDescent="0.25">
      <c r="A127" s="215"/>
      <c r="B127" s="161" t="s">
        <v>65</v>
      </c>
      <c r="C127" s="218" t="s">
        <v>66</v>
      </c>
      <c r="D127" s="218" t="s">
        <v>1315</v>
      </c>
      <c r="E127" s="11">
        <f>E128+E129</f>
        <v>16</v>
      </c>
      <c r="F127" s="11">
        <f>F128+F129</f>
        <v>13</v>
      </c>
      <c r="G127" s="11">
        <f>G128+G129</f>
        <v>15</v>
      </c>
      <c r="H127" s="11">
        <f>H128+H129</f>
        <v>14</v>
      </c>
    </row>
    <row r="128" spans="1:9" x14ac:dyDescent="0.25">
      <c r="A128" s="216"/>
      <c r="B128" s="162" t="s">
        <v>1382</v>
      </c>
      <c r="C128" s="219"/>
      <c r="D128" s="219"/>
      <c r="E128" s="136">
        <v>7</v>
      </c>
      <c r="F128" s="136">
        <v>7</v>
      </c>
      <c r="G128" s="136">
        <v>8</v>
      </c>
      <c r="H128" s="136">
        <v>8</v>
      </c>
    </row>
    <row r="129" spans="1:9" x14ac:dyDescent="0.25">
      <c r="A129" s="217"/>
      <c r="B129" s="163" t="s">
        <v>1384</v>
      </c>
      <c r="C129" s="220"/>
      <c r="D129" s="220"/>
      <c r="E129" s="11">
        <v>9</v>
      </c>
      <c r="F129" s="11">
        <v>6</v>
      </c>
      <c r="G129" s="11">
        <v>7</v>
      </c>
      <c r="H129" s="11">
        <v>6</v>
      </c>
    </row>
    <row r="130" spans="1:9" ht="30" x14ac:dyDescent="0.25">
      <c r="A130" s="215"/>
      <c r="B130" s="161" t="s">
        <v>67</v>
      </c>
      <c r="C130" s="218" t="s">
        <v>68</v>
      </c>
      <c r="D130" s="218" t="s">
        <v>1315</v>
      </c>
      <c r="E130" s="11">
        <f>E131+E132</f>
        <v>15</v>
      </c>
      <c r="F130" s="11">
        <f>F131+F132</f>
        <v>13</v>
      </c>
      <c r="G130" s="11">
        <f>G131+G132</f>
        <v>14</v>
      </c>
      <c r="H130" s="11">
        <f>H131+H132</f>
        <v>14</v>
      </c>
    </row>
    <row r="131" spans="1:9" x14ac:dyDescent="0.25">
      <c r="A131" s="216"/>
      <c r="B131" s="162" t="s">
        <v>1382</v>
      </c>
      <c r="C131" s="219"/>
      <c r="D131" s="219"/>
      <c r="E131" s="136">
        <v>7</v>
      </c>
      <c r="F131" s="136">
        <v>7</v>
      </c>
      <c r="G131" s="136">
        <v>8</v>
      </c>
      <c r="H131" s="136">
        <v>8</v>
      </c>
    </row>
    <row r="132" spans="1:9" x14ac:dyDescent="0.25">
      <c r="A132" s="217"/>
      <c r="B132" s="163" t="s">
        <v>1384</v>
      </c>
      <c r="C132" s="220"/>
      <c r="D132" s="220"/>
      <c r="E132" s="11">
        <v>8</v>
      </c>
      <c r="F132" s="11">
        <v>6</v>
      </c>
      <c r="G132" s="11">
        <v>6</v>
      </c>
      <c r="H132" s="11">
        <v>6</v>
      </c>
    </row>
    <row r="133" spans="1:9" ht="30" x14ac:dyDescent="0.25">
      <c r="A133" s="215"/>
      <c r="B133" s="161" t="s">
        <v>69</v>
      </c>
      <c r="C133" s="218" t="s">
        <v>70</v>
      </c>
      <c r="D133" s="218" t="s">
        <v>1315</v>
      </c>
      <c r="E133" s="11">
        <f>E134+E135</f>
        <v>17</v>
      </c>
      <c r="F133" s="11">
        <f>F134+F135</f>
        <v>14</v>
      </c>
      <c r="G133" s="11">
        <f>G134+G135</f>
        <v>15</v>
      </c>
      <c r="H133" s="11">
        <f>H134+H135</f>
        <v>14</v>
      </c>
    </row>
    <row r="134" spans="1:9" x14ac:dyDescent="0.25">
      <c r="A134" s="216"/>
      <c r="B134" s="162" t="s">
        <v>1382</v>
      </c>
      <c r="C134" s="219"/>
      <c r="D134" s="219"/>
      <c r="E134" s="136">
        <v>7</v>
      </c>
      <c r="F134" s="136">
        <v>7</v>
      </c>
      <c r="G134" s="136">
        <v>8</v>
      </c>
      <c r="H134" s="136">
        <v>8</v>
      </c>
    </row>
    <row r="135" spans="1:9" x14ac:dyDescent="0.25">
      <c r="A135" s="217"/>
      <c r="B135" s="163" t="s">
        <v>1384</v>
      </c>
      <c r="C135" s="220"/>
      <c r="D135" s="220"/>
      <c r="E135" s="11">
        <v>10</v>
      </c>
      <c r="F135" s="11">
        <v>7</v>
      </c>
      <c r="G135" s="11">
        <v>7</v>
      </c>
      <c r="H135" s="11">
        <v>6</v>
      </c>
    </row>
    <row r="136" spans="1:9" ht="30" x14ac:dyDescent="0.25">
      <c r="A136" s="93" t="s">
        <v>77</v>
      </c>
      <c r="B136" s="117" t="s">
        <v>76</v>
      </c>
      <c r="C136" s="93" t="s">
        <v>1406</v>
      </c>
      <c r="D136" s="93" t="s">
        <v>9</v>
      </c>
      <c r="E136" s="90">
        <f>E137/E138*100</f>
        <v>64.705882352941174</v>
      </c>
      <c r="F136" s="90">
        <f>F137/F138*100</f>
        <v>78.571428571428569</v>
      </c>
      <c r="G136" s="90">
        <f>G137/G138*100</f>
        <v>60</v>
      </c>
      <c r="H136" s="90">
        <f>H137/H138*100</f>
        <v>64.285714285714292</v>
      </c>
      <c r="I136" s="3" t="s">
        <v>34</v>
      </c>
    </row>
    <row r="137" spans="1:9" ht="30" x14ac:dyDescent="0.25">
      <c r="A137" s="111"/>
      <c r="B137" s="118" t="s">
        <v>78</v>
      </c>
      <c r="C137" s="86" t="s">
        <v>79</v>
      </c>
      <c r="D137" s="86" t="s">
        <v>1315</v>
      </c>
      <c r="E137" s="41">
        <v>11</v>
      </c>
      <c r="F137" s="41">
        <v>11</v>
      </c>
      <c r="G137" s="41">
        <v>9</v>
      </c>
      <c r="H137" s="41">
        <v>9</v>
      </c>
    </row>
    <row r="138" spans="1:9" ht="30" x14ac:dyDescent="0.25">
      <c r="A138" s="111"/>
      <c r="B138" s="118" t="s">
        <v>69</v>
      </c>
      <c r="C138" s="86" t="s">
        <v>70</v>
      </c>
      <c r="D138" s="86" t="s">
        <v>1315</v>
      </c>
      <c r="E138" s="41">
        <v>17</v>
      </c>
      <c r="F138" s="41">
        <v>14</v>
      </c>
      <c r="G138" s="41">
        <v>15</v>
      </c>
      <c r="H138" s="41">
        <v>14</v>
      </c>
    </row>
    <row r="139" spans="1:9" ht="30" x14ac:dyDescent="0.25">
      <c r="A139" s="93" t="s">
        <v>81</v>
      </c>
      <c r="B139" s="117" t="s">
        <v>80</v>
      </c>
      <c r="C139" s="93" t="s">
        <v>1406</v>
      </c>
      <c r="D139" s="93" t="s">
        <v>9</v>
      </c>
      <c r="E139" s="90">
        <f>E140/E141*100</f>
        <v>0</v>
      </c>
      <c r="F139" s="90">
        <f>F140/F141*100</f>
        <v>0</v>
      </c>
      <c r="G139" s="90">
        <f>G140/G141*100</f>
        <v>0</v>
      </c>
      <c r="H139" s="90">
        <f>H140/H141*100</f>
        <v>0</v>
      </c>
      <c r="I139" s="3" t="s">
        <v>34</v>
      </c>
    </row>
    <row r="140" spans="1:9" ht="30" x14ac:dyDescent="0.25">
      <c r="A140" s="111"/>
      <c r="B140" s="118" t="s">
        <v>82</v>
      </c>
      <c r="C140" s="86" t="s">
        <v>83</v>
      </c>
      <c r="D140" s="86" t="s">
        <v>1315</v>
      </c>
      <c r="E140" s="41">
        <v>0</v>
      </c>
      <c r="F140" s="41">
        <v>0</v>
      </c>
      <c r="G140" s="41">
        <v>0</v>
      </c>
      <c r="H140" s="41">
        <v>0</v>
      </c>
    </row>
    <row r="141" spans="1:9" ht="30" x14ac:dyDescent="0.25">
      <c r="A141" s="111"/>
      <c r="B141" s="118" t="s">
        <v>84</v>
      </c>
      <c r="C141" s="86" t="s">
        <v>70</v>
      </c>
      <c r="D141" s="86" t="s">
        <v>1315</v>
      </c>
      <c r="E141" s="41">
        <v>17</v>
      </c>
      <c r="F141" s="41">
        <v>14</v>
      </c>
      <c r="G141" s="41">
        <v>15</v>
      </c>
      <c r="H141" s="41">
        <v>14</v>
      </c>
    </row>
    <row r="142" spans="1:9" ht="30" x14ac:dyDescent="0.25">
      <c r="A142" s="44" t="s">
        <v>86</v>
      </c>
      <c r="B142" s="45" t="s">
        <v>85</v>
      </c>
      <c r="C142" s="46"/>
      <c r="D142" s="44"/>
      <c r="E142" s="47"/>
      <c r="F142" s="47"/>
      <c r="G142" s="47"/>
      <c r="H142" s="47"/>
      <c r="I142" s="3" t="s">
        <v>34</v>
      </c>
    </row>
    <row r="143" spans="1:9" x14ac:dyDescent="0.25">
      <c r="A143" s="44"/>
      <c r="B143" s="45" t="s">
        <v>1381</v>
      </c>
      <c r="C143" s="46"/>
      <c r="D143" s="44" t="s">
        <v>1315</v>
      </c>
      <c r="E143" s="47">
        <f>E150/E157*100</f>
        <v>0</v>
      </c>
      <c r="F143" s="47">
        <f>F150/F157*100</f>
        <v>0</v>
      </c>
      <c r="G143" s="47">
        <f>G150/G157*100</f>
        <v>0</v>
      </c>
      <c r="H143" s="47">
        <f>H150/H157*100</f>
        <v>0</v>
      </c>
      <c r="I143" s="3"/>
    </row>
    <row r="144" spans="1:9" x14ac:dyDescent="0.25">
      <c r="A144" s="44"/>
      <c r="B144" s="45" t="s">
        <v>1382</v>
      </c>
      <c r="C144" s="46"/>
      <c r="D144" s="44" t="s">
        <v>1315</v>
      </c>
      <c r="E144" s="47">
        <f t="shared" ref="E144:F144" si="58">E151/E158*100</f>
        <v>0</v>
      </c>
      <c r="F144" s="47">
        <f t="shared" si="58"/>
        <v>0</v>
      </c>
      <c r="G144" s="47">
        <f t="shared" ref="G144:H144" si="59">G151/G158*100</f>
        <v>0</v>
      </c>
      <c r="H144" s="47">
        <f t="shared" si="59"/>
        <v>0</v>
      </c>
      <c r="I144" s="3"/>
    </row>
    <row r="145" spans="1:9" x14ac:dyDescent="0.25">
      <c r="A145" s="44"/>
      <c r="B145" s="45" t="s">
        <v>1384</v>
      </c>
      <c r="C145" s="46"/>
      <c r="D145" s="44" t="s">
        <v>1315</v>
      </c>
      <c r="E145" s="47">
        <f t="shared" ref="E145:F145" si="60">E152/E159*100</f>
        <v>0</v>
      </c>
      <c r="F145" s="47">
        <f t="shared" si="60"/>
        <v>0</v>
      </c>
      <c r="G145" s="47">
        <f t="shared" ref="G145:H145" si="61">G152/G159*100</f>
        <v>0</v>
      </c>
      <c r="H145" s="47">
        <f t="shared" si="61"/>
        <v>0</v>
      </c>
      <c r="I145" s="3"/>
    </row>
    <row r="146" spans="1:9" x14ac:dyDescent="0.25">
      <c r="A146" s="44"/>
      <c r="B146" s="45" t="s">
        <v>1383</v>
      </c>
      <c r="C146" s="46"/>
      <c r="D146" s="44" t="s">
        <v>1315</v>
      </c>
      <c r="E146" s="47" t="e">
        <f>E153/E160*100</f>
        <v>#DIV/0!</v>
      </c>
      <c r="F146" s="47" t="e">
        <f>F153/F160*100</f>
        <v>#DIV/0!</v>
      </c>
      <c r="G146" s="47" t="e">
        <f>G153/G160*100</f>
        <v>#DIV/0!</v>
      </c>
      <c r="H146" s="47" t="e">
        <f>H153/H160*100</f>
        <v>#DIV/0!</v>
      </c>
      <c r="I146" s="3"/>
    </row>
    <row r="147" spans="1:9" x14ac:dyDescent="0.25">
      <c r="A147" s="44"/>
      <c r="B147" s="45" t="s">
        <v>1382</v>
      </c>
      <c r="C147" s="46"/>
      <c r="D147" s="44" t="s">
        <v>1315</v>
      </c>
      <c r="E147" s="47" t="e">
        <f t="shared" ref="E147:F147" si="62">E154/E161*100</f>
        <v>#DIV/0!</v>
      </c>
      <c r="F147" s="47" t="e">
        <f t="shared" si="62"/>
        <v>#DIV/0!</v>
      </c>
      <c r="G147" s="47" t="e">
        <f t="shared" ref="G147:H147" si="63">G154/G161*100</f>
        <v>#DIV/0!</v>
      </c>
      <c r="H147" s="47" t="e">
        <f t="shared" si="63"/>
        <v>#DIV/0!</v>
      </c>
      <c r="I147" s="3"/>
    </row>
    <row r="148" spans="1:9" x14ac:dyDescent="0.25">
      <c r="A148" s="44"/>
      <c r="B148" s="45" t="s">
        <v>1384</v>
      </c>
      <c r="C148" s="46"/>
      <c r="D148" s="44" t="s">
        <v>1315</v>
      </c>
      <c r="E148" s="47" t="e">
        <f t="shared" ref="E148:F148" si="64">E155/E162*100</f>
        <v>#DIV/0!</v>
      </c>
      <c r="F148" s="47" t="e">
        <f t="shared" si="64"/>
        <v>#DIV/0!</v>
      </c>
      <c r="G148" s="47" t="e">
        <f t="shared" ref="G148:H148" si="65">G155/G162*100</f>
        <v>#DIV/0!</v>
      </c>
      <c r="H148" s="47" t="e">
        <f t="shared" si="65"/>
        <v>#DIV/0!</v>
      </c>
      <c r="I148" s="3"/>
    </row>
    <row r="149" spans="1:9" ht="45" x14ac:dyDescent="0.25">
      <c r="A149" s="8"/>
      <c r="B149" s="160" t="s">
        <v>87</v>
      </c>
      <c r="C149" s="6"/>
      <c r="D149" s="6"/>
      <c r="E149" s="11"/>
      <c r="F149" s="11"/>
      <c r="G149" s="11"/>
      <c r="H149" s="11"/>
    </row>
    <row r="150" spans="1:9" x14ac:dyDescent="0.25">
      <c r="A150" s="215"/>
      <c r="B150" s="161" t="s">
        <v>1381</v>
      </c>
      <c r="C150" s="218" t="s">
        <v>88</v>
      </c>
      <c r="D150" s="218" t="s">
        <v>1315</v>
      </c>
      <c r="E150" s="11">
        <f>E151+E152</f>
        <v>0</v>
      </c>
      <c r="F150" s="11">
        <f>F151+F152</f>
        <v>0</v>
      </c>
      <c r="G150" s="11">
        <f>G151+G152</f>
        <v>0</v>
      </c>
      <c r="H150" s="11">
        <f>H151+H152</f>
        <v>0</v>
      </c>
    </row>
    <row r="151" spans="1:9" x14ac:dyDescent="0.25">
      <c r="A151" s="216"/>
      <c r="B151" s="162" t="s">
        <v>1382</v>
      </c>
      <c r="C151" s="219"/>
      <c r="D151" s="219" t="s">
        <v>1315</v>
      </c>
      <c r="E151" s="11">
        <v>0</v>
      </c>
      <c r="F151" s="11">
        <v>0</v>
      </c>
      <c r="G151" s="136">
        <v>0</v>
      </c>
      <c r="H151" s="136">
        <v>0</v>
      </c>
    </row>
    <row r="152" spans="1:9" x14ac:dyDescent="0.25">
      <c r="A152" s="217"/>
      <c r="B152" s="163" t="s">
        <v>1384</v>
      </c>
      <c r="C152" s="220"/>
      <c r="D152" s="220" t="s">
        <v>1315</v>
      </c>
      <c r="E152" s="11">
        <v>0</v>
      </c>
      <c r="F152" s="11">
        <v>0</v>
      </c>
      <c r="G152" s="11">
        <v>0</v>
      </c>
      <c r="H152" s="11">
        <v>0</v>
      </c>
    </row>
    <row r="153" spans="1:9" x14ac:dyDescent="0.25">
      <c r="A153" s="215"/>
      <c r="B153" s="161" t="s">
        <v>1383</v>
      </c>
      <c r="C153" s="218" t="s">
        <v>88</v>
      </c>
      <c r="D153" s="218" t="s">
        <v>1315</v>
      </c>
      <c r="E153" s="11">
        <f>E154+E155</f>
        <v>0</v>
      </c>
      <c r="F153" s="11">
        <f>F154+F155</f>
        <v>0</v>
      </c>
      <c r="G153" s="11">
        <f>G154+G155</f>
        <v>0</v>
      </c>
      <c r="H153" s="11">
        <f>H154+H155</f>
        <v>0</v>
      </c>
    </row>
    <row r="154" spans="1:9" x14ac:dyDescent="0.25">
      <c r="A154" s="216"/>
      <c r="B154" s="162" t="s">
        <v>1382</v>
      </c>
      <c r="C154" s="219"/>
      <c r="D154" s="219" t="s">
        <v>1315</v>
      </c>
      <c r="E154" s="11">
        <v>0</v>
      </c>
      <c r="F154" s="11">
        <v>0</v>
      </c>
      <c r="G154" s="11">
        <v>0</v>
      </c>
      <c r="H154" s="11">
        <v>0</v>
      </c>
    </row>
    <row r="155" spans="1:9" x14ac:dyDescent="0.25">
      <c r="A155" s="217"/>
      <c r="B155" s="163" t="s">
        <v>1384</v>
      </c>
      <c r="C155" s="220"/>
      <c r="D155" s="220" t="s">
        <v>1315</v>
      </c>
      <c r="E155" s="11">
        <v>0</v>
      </c>
      <c r="F155" s="11">
        <v>0</v>
      </c>
      <c r="G155" s="11">
        <v>0</v>
      </c>
      <c r="H155" s="11">
        <v>0</v>
      </c>
    </row>
    <row r="156" spans="1:9" ht="30" x14ac:dyDescent="0.25">
      <c r="A156" s="8"/>
      <c r="B156" s="160" t="s">
        <v>89</v>
      </c>
      <c r="C156" s="6"/>
      <c r="D156" s="6"/>
      <c r="E156" s="36"/>
      <c r="F156" s="36"/>
      <c r="G156" s="36"/>
      <c r="H156" s="36"/>
      <c r="I156" s="37"/>
    </row>
    <row r="157" spans="1:9" x14ac:dyDescent="0.25">
      <c r="A157" s="215"/>
      <c r="B157" s="161" t="s">
        <v>1381</v>
      </c>
      <c r="C157" s="218" t="s">
        <v>90</v>
      </c>
      <c r="D157" s="218" t="s">
        <v>1124</v>
      </c>
      <c r="E157" s="36">
        <f>E158+E159</f>
        <v>1696</v>
      </c>
      <c r="F157" s="36">
        <f>F158+F159</f>
        <v>2078</v>
      </c>
      <c r="G157" s="36">
        <f>G158+G159</f>
        <v>2147</v>
      </c>
      <c r="H157" s="127">
        <f>H158+H159</f>
        <v>2127</v>
      </c>
      <c r="I157" s="37"/>
    </row>
    <row r="158" spans="1:9" x14ac:dyDescent="0.25">
      <c r="A158" s="216"/>
      <c r="B158" s="162" t="s">
        <v>1382</v>
      </c>
      <c r="C158" s="219"/>
      <c r="D158" s="219"/>
      <c r="E158" s="11">
        <v>987</v>
      </c>
      <c r="F158" s="36">
        <v>1222</v>
      </c>
      <c r="G158" s="36">
        <v>1230</v>
      </c>
      <c r="H158" s="36">
        <v>1216</v>
      </c>
      <c r="I158" s="37"/>
    </row>
    <row r="159" spans="1:9" x14ac:dyDescent="0.25">
      <c r="A159" s="217"/>
      <c r="B159" s="163" t="s">
        <v>1384</v>
      </c>
      <c r="C159" s="220"/>
      <c r="D159" s="220"/>
      <c r="E159" s="36">
        <v>709</v>
      </c>
      <c r="F159" s="36">
        <v>856</v>
      </c>
      <c r="G159" s="36">
        <v>917</v>
      </c>
      <c r="H159" s="36">
        <v>911</v>
      </c>
      <c r="I159" s="37"/>
    </row>
    <row r="160" spans="1:9" x14ac:dyDescent="0.25">
      <c r="A160" s="215"/>
      <c r="B160" s="161" t="s">
        <v>1383</v>
      </c>
      <c r="C160" s="218" t="s">
        <v>90</v>
      </c>
      <c r="D160" s="218" t="s">
        <v>1124</v>
      </c>
      <c r="E160" s="36">
        <f>E161+E162</f>
        <v>0</v>
      </c>
      <c r="F160" s="36">
        <f>F161+F162</f>
        <v>0</v>
      </c>
      <c r="G160" s="36">
        <f>G161+G162</f>
        <v>0</v>
      </c>
      <c r="H160" s="36">
        <f>H161+H162</f>
        <v>0</v>
      </c>
      <c r="I160" s="37"/>
    </row>
    <row r="161" spans="1:9" x14ac:dyDescent="0.25">
      <c r="A161" s="216"/>
      <c r="B161" s="162" t="s">
        <v>1382</v>
      </c>
      <c r="C161" s="219"/>
      <c r="D161" s="219"/>
      <c r="E161" s="36">
        <v>0</v>
      </c>
      <c r="F161" s="36">
        <v>0</v>
      </c>
      <c r="G161" s="36">
        <v>0</v>
      </c>
      <c r="H161" s="36">
        <v>0</v>
      </c>
    </row>
    <row r="162" spans="1:9" ht="15" customHeight="1" x14ac:dyDescent="0.25">
      <c r="A162" s="217"/>
      <c r="B162" s="163" t="s">
        <v>1384</v>
      </c>
      <c r="C162" s="220"/>
      <c r="D162" s="220"/>
      <c r="E162" s="36">
        <v>0</v>
      </c>
      <c r="F162" s="36">
        <v>0</v>
      </c>
      <c r="G162" s="36">
        <v>0</v>
      </c>
      <c r="H162" s="36">
        <v>0</v>
      </c>
    </row>
    <row r="163" spans="1:9" ht="30" x14ac:dyDescent="0.25">
      <c r="A163" s="49" t="s">
        <v>92</v>
      </c>
      <c r="B163" s="50" t="s">
        <v>91</v>
      </c>
      <c r="C163" s="46"/>
      <c r="D163" s="46"/>
      <c r="E163" s="46"/>
      <c r="F163" s="46"/>
      <c r="G163" s="46"/>
      <c r="H163" s="46"/>
    </row>
    <row r="164" spans="1:9" ht="45" customHeight="1" x14ac:dyDescent="0.25">
      <c r="A164" s="93" t="s">
        <v>94</v>
      </c>
      <c r="B164" s="117" t="s">
        <v>93</v>
      </c>
      <c r="C164" s="221" t="s">
        <v>1406</v>
      </c>
      <c r="D164" s="221" t="s">
        <v>9</v>
      </c>
      <c r="E164" s="90">
        <f t="shared" ref="E164:H166" si="66">E167/E170*100</f>
        <v>0</v>
      </c>
      <c r="F164" s="90">
        <f t="shared" si="66"/>
        <v>0.52935514918190563</v>
      </c>
      <c r="G164" s="90">
        <f t="shared" si="66"/>
        <v>0.79180251513740108</v>
      </c>
      <c r="H164" s="90">
        <f t="shared" si="66"/>
        <v>0.84626234132581102</v>
      </c>
      <c r="I164" s="3" t="s">
        <v>98</v>
      </c>
    </row>
    <row r="165" spans="1:9" ht="15" customHeight="1" x14ac:dyDescent="0.25">
      <c r="A165" s="93"/>
      <c r="B165" s="45" t="s">
        <v>1382</v>
      </c>
      <c r="C165" s="222"/>
      <c r="D165" s="222"/>
      <c r="E165" s="90">
        <f t="shared" si="66"/>
        <v>0</v>
      </c>
      <c r="F165" s="90">
        <f t="shared" si="66"/>
        <v>0.65466448445171854</v>
      </c>
      <c r="G165" s="90">
        <f t="shared" si="66"/>
        <v>0.97560975609756095</v>
      </c>
      <c r="H165" s="90">
        <f t="shared" ref="H165" si="67">H168/H171*100</f>
        <v>0.98684210526315785</v>
      </c>
      <c r="I165" s="3"/>
    </row>
    <row r="166" spans="1:9" x14ac:dyDescent="0.25">
      <c r="A166" s="93"/>
      <c r="B166" s="45" t="s">
        <v>1384</v>
      </c>
      <c r="C166" s="223"/>
      <c r="D166" s="223"/>
      <c r="E166" s="90">
        <f t="shared" si="66"/>
        <v>0</v>
      </c>
      <c r="F166" s="90">
        <f t="shared" si="66"/>
        <v>0.35046728971962615</v>
      </c>
      <c r="G166" s="90">
        <f t="shared" si="66"/>
        <v>0.54525627044711011</v>
      </c>
      <c r="H166" s="90">
        <f t="shared" ref="H166" si="68">H169/H172*100</f>
        <v>0.65861690450054877</v>
      </c>
      <c r="I166" s="3"/>
    </row>
    <row r="167" spans="1:9" ht="45" x14ac:dyDescent="0.25">
      <c r="A167" s="215"/>
      <c r="B167" s="161" t="s">
        <v>95</v>
      </c>
      <c r="C167" s="218" t="s">
        <v>96</v>
      </c>
      <c r="D167" s="218" t="s">
        <v>1124</v>
      </c>
      <c r="E167" s="41">
        <f>E168+E169</f>
        <v>0</v>
      </c>
      <c r="F167" s="41">
        <f>F168+F169</f>
        <v>11</v>
      </c>
      <c r="G167" s="41">
        <f>G168+G169</f>
        <v>17</v>
      </c>
      <c r="H167" s="41">
        <f>H168+H169</f>
        <v>18</v>
      </c>
    </row>
    <row r="168" spans="1:9" x14ac:dyDescent="0.25">
      <c r="A168" s="216"/>
      <c r="B168" s="162" t="s">
        <v>1382</v>
      </c>
      <c r="C168" s="219"/>
      <c r="D168" s="219"/>
      <c r="E168" s="41">
        <v>0</v>
      </c>
      <c r="F168" s="41">
        <v>8</v>
      </c>
      <c r="G168" s="41">
        <v>12</v>
      </c>
      <c r="H168" s="41">
        <v>12</v>
      </c>
    </row>
    <row r="169" spans="1:9" x14ac:dyDescent="0.25">
      <c r="A169" s="217"/>
      <c r="B169" s="163" t="s">
        <v>1384</v>
      </c>
      <c r="C169" s="220"/>
      <c r="D169" s="220"/>
      <c r="E169" s="41">
        <v>0</v>
      </c>
      <c r="F169" s="41">
        <v>3</v>
      </c>
      <c r="G169" s="41">
        <v>5</v>
      </c>
      <c r="H169" s="41">
        <v>6</v>
      </c>
    </row>
    <row r="170" spans="1:9" ht="45" x14ac:dyDescent="0.25">
      <c r="A170" s="215"/>
      <c r="B170" s="161" t="s">
        <v>20</v>
      </c>
      <c r="C170" s="218" t="s">
        <v>97</v>
      </c>
      <c r="D170" s="218" t="s">
        <v>1124</v>
      </c>
      <c r="E170" s="41">
        <f>E171+E172</f>
        <v>2005</v>
      </c>
      <c r="F170" s="41">
        <f>F171+F172</f>
        <v>2078</v>
      </c>
      <c r="G170" s="41">
        <f>G171+G172</f>
        <v>2147</v>
      </c>
      <c r="H170" s="127">
        <f>H171+H172</f>
        <v>2127</v>
      </c>
      <c r="I170" s="37"/>
    </row>
    <row r="171" spans="1:9" x14ac:dyDescent="0.25">
      <c r="A171" s="216"/>
      <c r="B171" s="162" t="s">
        <v>1382</v>
      </c>
      <c r="C171" s="219"/>
      <c r="D171" s="219"/>
      <c r="E171" s="36">
        <v>1177</v>
      </c>
      <c r="F171" s="36">
        <v>1222</v>
      </c>
      <c r="G171" s="36">
        <v>1230</v>
      </c>
      <c r="H171" s="36">
        <v>1216</v>
      </c>
      <c r="I171" s="37"/>
    </row>
    <row r="172" spans="1:9" x14ac:dyDescent="0.25">
      <c r="A172" s="217"/>
      <c r="B172" s="163" t="s">
        <v>1384</v>
      </c>
      <c r="C172" s="220"/>
      <c r="D172" s="220"/>
      <c r="E172" s="36">
        <v>828</v>
      </c>
      <c r="F172" s="36">
        <v>856</v>
      </c>
      <c r="G172" s="36">
        <v>917</v>
      </c>
      <c r="H172" s="36">
        <v>911</v>
      </c>
      <c r="I172" s="37"/>
    </row>
    <row r="173" spans="1:9" ht="45" x14ac:dyDescent="0.25">
      <c r="A173" s="44" t="s">
        <v>100</v>
      </c>
      <c r="B173" s="45" t="s">
        <v>99</v>
      </c>
      <c r="C173" s="221"/>
      <c r="D173" s="221" t="s">
        <v>9</v>
      </c>
      <c r="E173" s="47">
        <f t="shared" ref="E173:E175" si="69">E176/E179*100</f>
        <v>0.44887780548628431</v>
      </c>
      <c r="F173" s="47">
        <f t="shared" ref="F173:G173" si="70">F176/F179*100</f>
        <v>0.67372473532242538</v>
      </c>
      <c r="G173" s="47">
        <f t="shared" si="70"/>
        <v>0.69864927806241262</v>
      </c>
      <c r="H173" s="47">
        <f t="shared" ref="H173" si="71">H176/H179*100</f>
        <v>0.84626234132581102</v>
      </c>
      <c r="I173" s="3" t="s">
        <v>103</v>
      </c>
    </row>
    <row r="174" spans="1:9" x14ac:dyDescent="0.25">
      <c r="A174" s="44"/>
      <c r="B174" s="45" t="s">
        <v>1382</v>
      </c>
      <c r="C174" s="222"/>
      <c r="D174" s="222"/>
      <c r="E174" s="47">
        <f t="shared" si="69"/>
        <v>0.42480883602378933</v>
      </c>
      <c r="F174" s="47">
        <f t="shared" ref="F174:G174" si="72">F177/F180*100</f>
        <v>0.73649754500818332</v>
      </c>
      <c r="G174" s="47">
        <f t="shared" si="72"/>
        <v>0.97560975609756095</v>
      </c>
      <c r="H174" s="47">
        <f t="shared" ref="H174" si="73">H177/H180*100</f>
        <v>0.74013157894736836</v>
      </c>
      <c r="I174" s="3"/>
    </row>
    <row r="175" spans="1:9" x14ac:dyDescent="0.25">
      <c r="A175" s="44"/>
      <c r="B175" s="45" t="s">
        <v>1384</v>
      </c>
      <c r="C175" s="223"/>
      <c r="D175" s="223"/>
      <c r="E175" s="47">
        <f t="shared" si="69"/>
        <v>0.48309178743961351</v>
      </c>
      <c r="F175" s="47">
        <f t="shared" ref="F175:G175" si="74">F178/F181*100</f>
        <v>0.58411214953271029</v>
      </c>
      <c r="G175" s="47">
        <f t="shared" si="74"/>
        <v>0.32715376226826609</v>
      </c>
      <c r="H175" s="47">
        <f t="shared" ref="H175" si="75">H178/H181*100</f>
        <v>0.98792535675082327</v>
      </c>
      <c r="I175" s="3"/>
    </row>
    <row r="176" spans="1:9" ht="45" x14ac:dyDescent="0.25">
      <c r="A176" s="215"/>
      <c r="B176" s="161" t="s">
        <v>101</v>
      </c>
      <c r="C176" s="218" t="s">
        <v>102</v>
      </c>
      <c r="D176" s="218" t="s">
        <v>1124</v>
      </c>
      <c r="E176" s="36">
        <f>E177+E178</f>
        <v>9</v>
      </c>
      <c r="F176" s="36">
        <f>F177+F178</f>
        <v>14</v>
      </c>
      <c r="G176" s="36">
        <f>G177+G178</f>
        <v>15</v>
      </c>
      <c r="H176" s="36">
        <f>H177+H178</f>
        <v>18</v>
      </c>
    </row>
    <row r="177" spans="1:9" x14ac:dyDescent="0.25">
      <c r="A177" s="216"/>
      <c r="B177" s="162" t="s">
        <v>1382</v>
      </c>
      <c r="C177" s="219"/>
      <c r="D177" s="219"/>
      <c r="E177" s="41">
        <v>5</v>
      </c>
      <c r="F177" s="41">
        <v>9</v>
      </c>
      <c r="G177" s="11">
        <v>12</v>
      </c>
      <c r="H177" s="11">
        <v>9</v>
      </c>
    </row>
    <row r="178" spans="1:9" x14ac:dyDescent="0.25">
      <c r="A178" s="217"/>
      <c r="B178" s="163" t="s">
        <v>1384</v>
      </c>
      <c r="C178" s="220"/>
      <c r="D178" s="220"/>
      <c r="E178" s="41">
        <v>4</v>
      </c>
      <c r="F178" s="41">
        <v>5</v>
      </c>
      <c r="G178" s="11">
        <v>3</v>
      </c>
      <c r="H178" s="11">
        <v>9</v>
      </c>
    </row>
    <row r="179" spans="1:9" ht="45" x14ac:dyDescent="0.25">
      <c r="A179" s="215"/>
      <c r="B179" s="161" t="s">
        <v>20</v>
      </c>
      <c r="C179" s="218" t="s">
        <v>21</v>
      </c>
      <c r="D179" s="218" t="s">
        <v>1124</v>
      </c>
      <c r="E179" s="41">
        <f>E180+E181</f>
        <v>2005</v>
      </c>
      <c r="F179" s="41">
        <f>F180+F181</f>
        <v>2078</v>
      </c>
      <c r="G179" s="36">
        <f>G180+G181</f>
        <v>2147</v>
      </c>
      <c r="H179" s="36">
        <f>H180+H181</f>
        <v>2127</v>
      </c>
      <c r="I179" s="37"/>
    </row>
    <row r="180" spans="1:9" x14ac:dyDescent="0.25">
      <c r="A180" s="216"/>
      <c r="B180" s="162" t="s">
        <v>1382</v>
      </c>
      <c r="C180" s="219"/>
      <c r="D180" s="219"/>
      <c r="E180" s="36">
        <v>1177</v>
      </c>
      <c r="F180" s="36">
        <v>1222</v>
      </c>
      <c r="G180" s="36">
        <v>1230</v>
      </c>
      <c r="H180" s="36">
        <v>1216</v>
      </c>
    </row>
    <row r="181" spans="1:9" x14ac:dyDescent="0.25">
      <c r="A181" s="217"/>
      <c r="B181" s="163" t="s">
        <v>1384</v>
      </c>
      <c r="C181" s="220"/>
      <c r="D181" s="220"/>
      <c r="E181" s="36">
        <v>828</v>
      </c>
      <c r="F181" s="36">
        <v>856</v>
      </c>
      <c r="G181" s="36">
        <v>917</v>
      </c>
      <c r="H181" s="36">
        <v>911</v>
      </c>
    </row>
    <row r="182" spans="1:9" ht="60" hidden="1" customHeight="1" x14ac:dyDescent="0.25">
      <c r="A182" s="38" t="s">
        <v>1610</v>
      </c>
      <c r="B182" s="66" t="s">
        <v>1611</v>
      </c>
      <c r="C182" s="67" t="s">
        <v>1647</v>
      </c>
      <c r="D182" s="38"/>
      <c r="E182" s="39"/>
      <c r="F182" s="39"/>
      <c r="G182" s="39"/>
      <c r="H182" s="39"/>
    </row>
    <row r="183" spans="1:9" ht="30" hidden="1" customHeight="1" x14ac:dyDescent="0.25">
      <c r="A183" s="38"/>
      <c r="B183" s="66" t="s">
        <v>1612</v>
      </c>
      <c r="C183" s="8"/>
      <c r="D183" s="38" t="s">
        <v>9</v>
      </c>
      <c r="E183" s="39"/>
      <c r="F183" s="39"/>
      <c r="G183" s="39"/>
      <c r="H183" s="39"/>
    </row>
    <row r="184" spans="1:9" ht="15" hidden="1" customHeight="1" x14ac:dyDescent="0.25">
      <c r="A184" s="38"/>
      <c r="B184" s="66" t="s">
        <v>1613</v>
      </c>
      <c r="C184" s="8"/>
      <c r="D184" s="38" t="s">
        <v>9</v>
      </c>
      <c r="E184" s="39"/>
      <c r="F184" s="39"/>
      <c r="G184" s="39"/>
      <c r="H184" s="39"/>
    </row>
    <row r="185" spans="1:9" ht="15" hidden="1" customHeight="1" x14ac:dyDescent="0.25">
      <c r="A185" s="38"/>
      <c r="B185" s="66" t="s">
        <v>1614</v>
      </c>
      <c r="C185" s="8"/>
      <c r="D185" s="38" t="s">
        <v>9</v>
      </c>
      <c r="E185" s="39"/>
      <c r="F185" s="39"/>
      <c r="G185" s="39"/>
      <c r="H185" s="39"/>
    </row>
    <row r="186" spans="1:9" hidden="1" x14ac:dyDescent="0.25">
      <c r="A186" s="38"/>
      <c r="B186" s="66" t="s">
        <v>1615</v>
      </c>
      <c r="C186" s="8"/>
      <c r="D186" s="38" t="s">
        <v>9</v>
      </c>
      <c r="E186" s="39"/>
      <c r="F186" s="39"/>
      <c r="G186" s="39"/>
      <c r="H186" s="39"/>
    </row>
    <row r="187" spans="1:9" hidden="1" x14ac:dyDescent="0.25">
      <c r="A187" s="38"/>
      <c r="B187" s="66" t="s">
        <v>1616</v>
      </c>
      <c r="C187" s="8"/>
      <c r="D187" s="38" t="s">
        <v>9</v>
      </c>
      <c r="E187" s="39"/>
      <c r="F187" s="39"/>
      <c r="G187" s="39"/>
      <c r="H187" s="39"/>
    </row>
    <row r="188" spans="1:9" hidden="1" x14ac:dyDescent="0.25">
      <c r="A188" s="38"/>
      <c r="B188" s="66" t="s">
        <v>1617</v>
      </c>
      <c r="C188" s="8"/>
      <c r="D188" s="38" t="s">
        <v>9</v>
      </c>
      <c r="E188" s="39"/>
      <c r="F188" s="39"/>
      <c r="G188" s="39"/>
      <c r="H188" s="39"/>
    </row>
    <row r="189" spans="1:9" hidden="1" x14ac:dyDescent="0.25">
      <c r="A189" s="38"/>
      <c r="B189" s="66" t="s">
        <v>1618</v>
      </c>
      <c r="C189" s="8"/>
      <c r="D189" s="38" t="s">
        <v>9</v>
      </c>
      <c r="E189" s="39"/>
      <c r="F189" s="39"/>
      <c r="G189" s="39"/>
      <c r="H189" s="39"/>
    </row>
    <row r="190" spans="1:9" hidden="1" x14ac:dyDescent="0.25">
      <c r="A190" s="38"/>
      <c r="B190" s="66" t="s">
        <v>1619</v>
      </c>
      <c r="C190" s="8"/>
      <c r="D190" s="38" t="s">
        <v>9</v>
      </c>
      <c r="E190" s="39"/>
      <c r="F190" s="39"/>
      <c r="G190" s="39"/>
      <c r="H190" s="39"/>
    </row>
    <row r="191" spans="1:9" hidden="1" x14ac:dyDescent="0.25">
      <c r="A191" s="38"/>
      <c r="B191" s="66" t="s">
        <v>1620</v>
      </c>
      <c r="C191" s="8"/>
      <c r="D191" s="38" t="s">
        <v>9</v>
      </c>
      <c r="E191" s="39"/>
      <c r="F191" s="39"/>
      <c r="G191" s="39"/>
      <c r="H191" s="39"/>
    </row>
    <row r="192" spans="1:9" hidden="1" x14ac:dyDescent="0.25">
      <c r="A192" s="38"/>
      <c r="B192" s="66" t="s">
        <v>1621</v>
      </c>
      <c r="C192" s="8"/>
      <c r="D192" s="38" t="s">
        <v>9</v>
      </c>
      <c r="E192" s="39"/>
      <c r="F192" s="39"/>
      <c r="G192" s="39"/>
      <c r="H192" s="39"/>
    </row>
    <row r="193" spans="1:8" ht="30" hidden="1" x14ac:dyDescent="0.25">
      <c r="A193" s="38"/>
      <c r="B193" s="66" t="s">
        <v>1622</v>
      </c>
      <c r="C193" s="8"/>
      <c r="D193" s="38" t="s">
        <v>9</v>
      </c>
      <c r="E193" s="39"/>
      <c r="F193" s="39"/>
      <c r="G193" s="39"/>
      <c r="H193" s="39"/>
    </row>
    <row r="194" spans="1:8" hidden="1" x14ac:dyDescent="0.25">
      <c r="A194" s="38"/>
      <c r="B194" s="66" t="s">
        <v>1623</v>
      </c>
      <c r="C194" s="8"/>
      <c r="D194" s="38" t="s">
        <v>9</v>
      </c>
      <c r="E194" s="39"/>
      <c r="F194" s="39"/>
      <c r="G194" s="39"/>
      <c r="H194" s="39"/>
    </row>
    <row r="195" spans="1:8" hidden="1" x14ac:dyDescent="0.25">
      <c r="A195" s="38"/>
      <c r="B195" s="66" t="s">
        <v>1624</v>
      </c>
      <c r="C195" s="8"/>
      <c r="D195" s="38" t="s">
        <v>9</v>
      </c>
      <c r="E195" s="39"/>
      <c r="F195" s="39"/>
      <c r="G195" s="39"/>
      <c r="H195" s="39"/>
    </row>
    <row r="196" spans="1:8" ht="30" hidden="1" x14ac:dyDescent="0.25">
      <c r="A196" s="38"/>
      <c r="B196" s="66" t="s">
        <v>1625</v>
      </c>
      <c r="C196" s="8"/>
      <c r="D196" s="38" t="s">
        <v>9</v>
      </c>
      <c r="E196" s="39"/>
      <c r="F196" s="39"/>
      <c r="G196" s="39"/>
      <c r="H196" s="39"/>
    </row>
    <row r="197" spans="1:8" hidden="1" x14ac:dyDescent="0.25">
      <c r="A197" s="38"/>
      <c r="B197" s="66" t="s">
        <v>1626</v>
      </c>
      <c r="C197" s="8"/>
      <c r="D197" s="38" t="s">
        <v>9</v>
      </c>
      <c r="E197" s="39"/>
      <c r="F197" s="39"/>
      <c r="G197" s="39"/>
      <c r="H197" s="39"/>
    </row>
    <row r="198" spans="1:8" ht="45" hidden="1" x14ac:dyDescent="0.25">
      <c r="A198" s="38" t="s">
        <v>1627</v>
      </c>
      <c r="B198" s="66" t="s">
        <v>1628</v>
      </c>
      <c r="C198" s="67" t="s">
        <v>1647</v>
      </c>
      <c r="D198" s="38"/>
      <c r="E198" s="39"/>
      <c r="F198" s="39"/>
      <c r="G198" s="39"/>
      <c r="H198" s="39"/>
    </row>
    <row r="199" spans="1:8" ht="30" hidden="1" x14ac:dyDescent="0.25">
      <c r="A199" s="38"/>
      <c r="B199" s="66" t="s">
        <v>1612</v>
      </c>
      <c r="C199" s="8"/>
      <c r="D199" s="38" t="s">
        <v>9</v>
      </c>
      <c r="E199" s="39"/>
      <c r="F199" s="39"/>
      <c r="G199" s="39"/>
      <c r="H199" s="39"/>
    </row>
    <row r="200" spans="1:8" hidden="1" x14ac:dyDescent="0.25">
      <c r="A200" s="38"/>
      <c r="B200" s="66" t="s">
        <v>1613</v>
      </c>
      <c r="C200" s="8"/>
      <c r="D200" s="38" t="s">
        <v>9</v>
      </c>
      <c r="E200" s="39"/>
      <c r="F200" s="39"/>
      <c r="G200" s="39"/>
      <c r="H200" s="39"/>
    </row>
    <row r="201" spans="1:8" hidden="1" x14ac:dyDescent="0.25">
      <c r="A201" s="38"/>
      <c r="B201" s="66" t="s">
        <v>1614</v>
      </c>
      <c r="C201" s="8"/>
      <c r="D201" s="38" t="s">
        <v>9</v>
      </c>
      <c r="E201" s="39"/>
      <c r="F201" s="39"/>
      <c r="G201" s="39"/>
      <c r="H201" s="39"/>
    </row>
    <row r="202" spans="1:8" hidden="1" x14ac:dyDescent="0.25">
      <c r="A202" s="38"/>
      <c r="B202" s="66" t="s">
        <v>1615</v>
      </c>
      <c r="C202" s="8"/>
      <c r="D202" s="38" t="s">
        <v>9</v>
      </c>
      <c r="E202" s="39"/>
      <c r="F202" s="39"/>
      <c r="G202" s="39"/>
      <c r="H202" s="39"/>
    </row>
    <row r="203" spans="1:8" hidden="1" x14ac:dyDescent="0.25">
      <c r="A203" s="38"/>
      <c r="B203" s="66" t="s">
        <v>1616</v>
      </c>
      <c r="C203" s="8"/>
      <c r="D203" s="38" t="s">
        <v>9</v>
      </c>
      <c r="E203" s="39"/>
      <c r="F203" s="39"/>
      <c r="G203" s="39"/>
      <c r="H203" s="39"/>
    </row>
    <row r="204" spans="1:8" hidden="1" x14ac:dyDescent="0.25">
      <c r="A204" s="38"/>
      <c r="B204" s="66" t="s">
        <v>1617</v>
      </c>
      <c r="C204" s="8"/>
      <c r="D204" s="38" t="s">
        <v>9</v>
      </c>
      <c r="E204" s="39"/>
      <c r="F204" s="39"/>
      <c r="G204" s="39"/>
      <c r="H204" s="39"/>
    </row>
    <row r="205" spans="1:8" hidden="1" x14ac:dyDescent="0.25">
      <c r="A205" s="38"/>
      <c r="B205" s="66" t="s">
        <v>1618</v>
      </c>
      <c r="C205" s="8"/>
      <c r="D205" s="38" t="s">
        <v>9</v>
      </c>
      <c r="E205" s="39"/>
      <c r="F205" s="39"/>
      <c r="G205" s="39"/>
      <c r="H205" s="39"/>
    </row>
    <row r="206" spans="1:8" hidden="1" x14ac:dyDescent="0.25">
      <c r="A206" s="38"/>
      <c r="B206" s="66" t="s">
        <v>1619</v>
      </c>
      <c r="C206" s="8"/>
      <c r="D206" s="38" t="s">
        <v>9</v>
      </c>
      <c r="E206" s="39"/>
      <c r="F206" s="39"/>
      <c r="G206" s="39"/>
      <c r="H206" s="39"/>
    </row>
    <row r="207" spans="1:8" hidden="1" x14ac:dyDescent="0.25">
      <c r="A207" s="38"/>
      <c r="B207" s="66" t="s">
        <v>1620</v>
      </c>
      <c r="C207" s="8"/>
      <c r="D207" s="38" t="s">
        <v>9</v>
      </c>
      <c r="E207" s="39"/>
      <c r="F207" s="39"/>
      <c r="G207" s="39"/>
      <c r="H207" s="39"/>
    </row>
    <row r="208" spans="1:8" hidden="1" x14ac:dyDescent="0.25">
      <c r="A208" s="38"/>
      <c r="B208" s="66" t="s">
        <v>1621</v>
      </c>
      <c r="C208" s="8"/>
      <c r="D208" s="38" t="s">
        <v>9</v>
      </c>
      <c r="E208" s="39"/>
      <c r="F208" s="39"/>
      <c r="G208" s="39"/>
      <c r="H208" s="39"/>
    </row>
    <row r="209" spans="1:9" ht="30" hidden="1" x14ac:dyDescent="0.25">
      <c r="A209" s="38"/>
      <c r="B209" s="66" t="s">
        <v>1622</v>
      </c>
      <c r="C209" s="8"/>
      <c r="D209" s="38" t="s">
        <v>9</v>
      </c>
      <c r="E209" s="39"/>
      <c r="F209" s="39"/>
      <c r="G209" s="39"/>
      <c r="H209" s="39"/>
    </row>
    <row r="210" spans="1:9" hidden="1" x14ac:dyDescent="0.25">
      <c r="A210" s="38"/>
      <c r="B210" s="66" t="s">
        <v>1623</v>
      </c>
      <c r="C210" s="8"/>
      <c r="D210" s="38" t="s">
        <v>9</v>
      </c>
      <c r="E210" s="39"/>
      <c r="F210" s="39"/>
      <c r="G210" s="39"/>
      <c r="H210" s="39"/>
    </row>
    <row r="211" spans="1:9" hidden="1" x14ac:dyDescent="0.25">
      <c r="A211" s="38"/>
      <c r="B211" s="66" t="s">
        <v>1624</v>
      </c>
      <c r="C211" s="8"/>
      <c r="D211" s="38" t="s">
        <v>9</v>
      </c>
      <c r="E211" s="39"/>
      <c r="F211" s="39"/>
      <c r="G211" s="39"/>
      <c r="H211" s="39"/>
    </row>
    <row r="212" spans="1:9" ht="30" hidden="1" x14ac:dyDescent="0.25">
      <c r="A212" s="38"/>
      <c r="B212" s="66" t="s">
        <v>1625</v>
      </c>
      <c r="C212" s="8"/>
      <c r="D212" s="38" t="s">
        <v>9</v>
      </c>
      <c r="E212" s="39"/>
      <c r="F212" s="39"/>
      <c r="G212" s="39"/>
      <c r="H212" s="39"/>
    </row>
    <row r="213" spans="1:9" hidden="1" x14ac:dyDescent="0.25">
      <c r="A213" s="38"/>
      <c r="B213" s="66" t="s">
        <v>1626</v>
      </c>
      <c r="C213" s="8"/>
      <c r="D213" s="38" t="s">
        <v>9</v>
      </c>
      <c r="E213" s="39"/>
      <c r="F213" s="39"/>
      <c r="G213" s="39"/>
      <c r="H213" s="39"/>
    </row>
    <row r="214" spans="1:9" ht="45" hidden="1" x14ac:dyDescent="0.25">
      <c r="A214" s="38" t="s">
        <v>1629</v>
      </c>
      <c r="B214" s="66" t="s">
        <v>1630</v>
      </c>
      <c r="C214" s="67" t="s">
        <v>1647</v>
      </c>
      <c r="D214" s="38" t="s">
        <v>9</v>
      </c>
      <c r="E214" s="39"/>
      <c r="F214" s="39"/>
      <c r="G214" s="39"/>
      <c r="H214" s="39"/>
    </row>
    <row r="215" spans="1:9" ht="30" x14ac:dyDescent="0.25">
      <c r="A215" s="49" t="s">
        <v>105</v>
      </c>
      <c r="B215" s="50" t="s">
        <v>104</v>
      </c>
      <c r="C215" s="46"/>
      <c r="D215" s="46"/>
      <c r="E215" s="46"/>
      <c r="F215" s="46"/>
      <c r="G215" s="46"/>
      <c r="H215" s="46"/>
    </row>
    <row r="216" spans="1:9" ht="30" x14ac:dyDescent="0.25">
      <c r="A216" s="93" t="s">
        <v>107</v>
      </c>
      <c r="B216" s="117" t="s">
        <v>106</v>
      </c>
      <c r="C216" s="221" t="s">
        <v>1406</v>
      </c>
      <c r="D216" s="221" t="s">
        <v>1316</v>
      </c>
      <c r="E216" s="90">
        <f t="shared" ref="E216:H218" si="76">E219/E222</f>
        <v>29.111458333333335</v>
      </c>
      <c r="F216" s="90">
        <f t="shared" si="76"/>
        <v>26.83625438157236</v>
      </c>
      <c r="G216" s="90">
        <f t="shared" si="76"/>
        <v>35.217904574520411</v>
      </c>
      <c r="H216" s="90">
        <f t="shared" si="76"/>
        <v>31.448989186647861</v>
      </c>
      <c r="I216" s="3" t="s">
        <v>112</v>
      </c>
    </row>
    <row r="217" spans="1:9" x14ac:dyDescent="0.25">
      <c r="A217" s="93"/>
      <c r="B217" s="45" t="s">
        <v>1382</v>
      </c>
      <c r="C217" s="222"/>
      <c r="D217" s="222"/>
      <c r="E217" s="90">
        <f t="shared" si="76"/>
        <v>25.647636039250671</v>
      </c>
      <c r="F217" s="90">
        <f t="shared" si="76"/>
        <v>23.498310810810811</v>
      </c>
      <c r="G217" s="90">
        <f t="shared" si="76"/>
        <v>27.772804054054053</v>
      </c>
      <c r="H217" s="90">
        <f t="shared" ref="H217" si="77">H220/H223</f>
        <v>24.136513157894736</v>
      </c>
      <c r="I217" s="3"/>
    </row>
    <row r="218" spans="1:9" x14ac:dyDescent="0.25">
      <c r="A218" s="93"/>
      <c r="B218" s="45" t="s">
        <v>1384</v>
      </c>
      <c r="C218" s="223"/>
      <c r="D218" s="223"/>
      <c r="E218" s="90">
        <f t="shared" si="76"/>
        <v>33.971214017521902</v>
      </c>
      <c r="F218" s="90">
        <f t="shared" si="76"/>
        <v>31.697416974169741</v>
      </c>
      <c r="G218" s="90">
        <f t="shared" si="76"/>
        <v>45.600706713780916</v>
      </c>
      <c r="H218" s="90">
        <f t="shared" ref="H218" si="78">H221/H224</f>
        <v>41.20965971459934</v>
      </c>
      <c r="I218" s="3"/>
    </row>
    <row r="219" spans="1:9" ht="45" x14ac:dyDescent="0.25">
      <c r="A219" s="215"/>
      <c r="B219" s="161" t="s">
        <v>108</v>
      </c>
      <c r="C219" s="218" t="s">
        <v>109</v>
      </c>
      <c r="D219" s="218" t="s">
        <v>1316</v>
      </c>
      <c r="E219" s="76">
        <f>E220+E221</f>
        <v>55894</v>
      </c>
      <c r="F219" s="76">
        <f>F220+F221</f>
        <v>53592</v>
      </c>
      <c r="G219" s="76">
        <f>G220+G221</f>
        <v>71598</v>
      </c>
      <c r="H219" s="76">
        <f>H220+H221</f>
        <v>66892</v>
      </c>
    </row>
    <row r="220" spans="1:9" x14ac:dyDescent="0.25">
      <c r="A220" s="216"/>
      <c r="B220" s="162" t="s">
        <v>1382</v>
      </c>
      <c r="C220" s="219"/>
      <c r="D220" s="219"/>
      <c r="E220" s="76">
        <v>28751</v>
      </c>
      <c r="F220" s="76">
        <v>27822</v>
      </c>
      <c r="G220" s="76">
        <v>32883</v>
      </c>
      <c r="H220" s="76">
        <v>29350</v>
      </c>
    </row>
    <row r="221" spans="1:9" x14ac:dyDescent="0.25">
      <c r="A221" s="217"/>
      <c r="B221" s="163" t="s">
        <v>1384</v>
      </c>
      <c r="C221" s="220"/>
      <c r="D221" s="220"/>
      <c r="E221" s="76">
        <v>27143</v>
      </c>
      <c r="F221" s="76">
        <v>25770</v>
      </c>
      <c r="G221" s="76">
        <v>38715</v>
      </c>
      <c r="H221" s="76">
        <v>37542</v>
      </c>
    </row>
    <row r="222" spans="1:9" ht="45" x14ac:dyDescent="0.25">
      <c r="A222" s="215"/>
      <c r="B222" s="161" t="s">
        <v>110</v>
      </c>
      <c r="C222" s="218" t="s">
        <v>111</v>
      </c>
      <c r="D222" s="218" t="s">
        <v>1124</v>
      </c>
      <c r="E222" s="76">
        <f>E223+E224</f>
        <v>1920</v>
      </c>
      <c r="F222" s="76">
        <f>F223+F224</f>
        <v>1997</v>
      </c>
      <c r="G222" s="76">
        <f>G223+G224</f>
        <v>2033</v>
      </c>
      <c r="H222" s="36">
        <f>H223+H224</f>
        <v>2127</v>
      </c>
    </row>
    <row r="223" spans="1:9" x14ac:dyDescent="0.25">
      <c r="A223" s="216"/>
      <c r="B223" s="162" t="s">
        <v>1382</v>
      </c>
      <c r="C223" s="219"/>
      <c r="D223" s="219"/>
      <c r="E223" s="76">
        <v>1121</v>
      </c>
      <c r="F223" s="76">
        <v>1184</v>
      </c>
      <c r="G223" s="76">
        <v>1184</v>
      </c>
      <c r="H223" s="36">
        <v>1216</v>
      </c>
    </row>
    <row r="224" spans="1:9" x14ac:dyDescent="0.25">
      <c r="A224" s="217"/>
      <c r="B224" s="163" t="s">
        <v>1384</v>
      </c>
      <c r="C224" s="220"/>
      <c r="D224" s="220"/>
      <c r="E224" s="76">
        <v>799</v>
      </c>
      <c r="F224" s="76">
        <v>813</v>
      </c>
      <c r="G224" s="76">
        <v>849</v>
      </c>
      <c r="H224" s="36">
        <v>911</v>
      </c>
    </row>
    <row r="225" spans="1:9" ht="45" x14ac:dyDescent="0.25">
      <c r="A225" s="49" t="s">
        <v>114</v>
      </c>
      <c r="B225" s="50" t="s">
        <v>113</v>
      </c>
      <c r="C225" s="46"/>
      <c r="D225" s="46"/>
      <c r="E225" s="46"/>
      <c r="F225" s="46"/>
      <c r="G225" s="46"/>
      <c r="H225" s="46"/>
    </row>
    <row r="226" spans="1:9" ht="15" customHeight="1" x14ac:dyDescent="0.25">
      <c r="A226" s="44" t="s">
        <v>116</v>
      </c>
      <c r="B226" s="45" t="s">
        <v>115</v>
      </c>
      <c r="C226" s="221"/>
      <c r="D226" s="221" t="s">
        <v>9</v>
      </c>
      <c r="E226" s="47"/>
      <c r="F226" s="47"/>
      <c r="G226" s="47"/>
      <c r="H226" s="47"/>
      <c r="I226" s="3" t="s">
        <v>121</v>
      </c>
    </row>
    <row r="227" spans="1:9" x14ac:dyDescent="0.25">
      <c r="A227" s="44"/>
      <c r="B227" s="45" t="s">
        <v>1381</v>
      </c>
      <c r="C227" s="222"/>
      <c r="D227" s="222"/>
      <c r="E227" s="47">
        <f t="shared" ref="E227:F228" si="79">E230/E233*100</f>
        <v>100</v>
      </c>
      <c r="F227" s="47">
        <f t="shared" si="79"/>
        <v>82.35294117647058</v>
      </c>
      <c r="G227" s="47">
        <f t="shared" ref="G227:H227" si="80">G230/G233*100</f>
        <v>107.14285714285714</v>
      </c>
      <c r="H227" s="47">
        <f t="shared" si="80"/>
        <v>100</v>
      </c>
      <c r="I227" s="80"/>
    </row>
    <row r="228" spans="1:9" x14ac:dyDescent="0.25">
      <c r="A228" s="44"/>
      <c r="B228" s="45" t="s">
        <v>1383</v>
      </c>
      <c r="C228" s="223"/>
      <c r="D228" s="223"/>
      <c r="E228" s="47" t="e">
        <f t="shared" si="79"/>
        <v>#DIV/0!</v>
      </c>
      <c r="F228" s="47" t="e">
        <f t="shared" si="79"/>
        <v>#DIV/0!</v>
      </c>
      <c r="G228" s="47" t="e">
        <f t="shared" ref="G228:H228" si="81">G231/G234*100</f>
        <v>#DIV/0!</v>
      </c>
      <c r="H228" s="47" t="e">
        <f t="shared" si="81"/>
        <v>#DIV/0!</v>
      </c>
      <c r="I228" s="80"/>
    </row>
    <row r="229" spans="1:9" ht="30" x14ac:dyDescent="0.25">
      <c r="A229" s="215"/>
      <c r="B229" s="161" t="s">
        <v>117</v>
      </c>
      <c r="C229" s="218" t="s">
        <v>118</v>
      </c>
      <c r="D229" s="218" t="s">
        <v>1315</v>
      </c>
      <c r="E229" s="11"/>
      <c r="F229" s="11"/>
      <c r="G229" s="11"/>
      <c r="H229" s="11"/>
      <c r="I229" s="3"/>
    </row>
    <row r="230" spans="1:9" x14ac:dyDescent="0.25">
      <c r="A230" s="216"/>
      <c r="B230" s="162" t="s">
        <v>1381</v>
      </c>
      <c r="C230" s="219"/>
      <c r="D230" s="219"/>
      <c r="E230" s="11">
        <v>17</v>
      </c>
      <c r="F230" s="11">
        <v>14</v>
      </c>
      <c r="G230" s="11">
        <v>15</v>
      </c>
      <c r="H230" s="11">
        <v>14</v>
      </c>
      <c r="I230" s="3"/>
    </row>
    <row r="231" spans="1:9" x14ac:dyDescent="0.25">
      <c r="A231" s="217"/>
      <c r="B231" s="163" t="s">
        <v>1383</v>
      </c>
      <c r="C231" s="220"/>
      <c r="D231" s="220"/>
      <c r="E231" s="11">
        <v>0</v>
      </c>
      <c r="F231" s="11">
        <v>0</v>
      </c>
      <c r="G231" s="11">
        <v>0</v>
      </c>
      <c r="H231" s="11">
        <v>0</v>
      </c>
      <c r="I231" s="3"/>
    </row>
    <row r="232" spans="1:9" ht="45" x14ac:dyDescent="0.25">
      <c r="A232" s="215"/>
      <c r="B232" s="161" t="s">
        <v>120</v>
      </c>
      <c r="C232" s="218" t="s">
        <v>119</v>
      </c>
      <c r="D232" s="218" t="s">
        <v>1315</v>
      </c>
      <c r="E232" s="11"/>
      <c r="F232" s="11"/>
      <c r="G232" s="11"/>
      <c r="H232" s="11"/>
      <c r="I232" s="3"/>
    </row>
    <row r="233" spans="1:9" x14ac:dyDescent="0.25">
      <c r="A233" s="216"/>
      <c r="B233" s="162" t="s">
        <v>1381</v>
      </c>
      <c r="C233" s="219"/>
      <c r="D233" s="219"/>
      <c r="E233" s="11">
        <v>17</v>
      </c>
      <c r="F233" s="11">
        <v>17</v>
      </c>
      <c r="G233" s="11">
        <v>14</v>
      </c>
      <c r="H233" s="11">
        <v>14</v>
      </c>
      <c r="I233" s="3"/>
    </row>
    <row r="234" spans="1:9" x14ac:dyDescent="0.25">
      <c r="A234" s="217"/>
      <c r="B234" s="163" t="s">
        <v>1383</v>
      </c>
      <c r="C234" s="220"/>
      <c r="D234" s="220"/>
      <c r="E234" s="11">
        <v>0</v>
      </c>
      <c r="F234" s="11">
        <v>0</v>
      </c>
      <c r="G234" s="11">
        <v>0</v>
      </c>
      <c r="H234" s="11">
        <v>0</v>
      </c>
      <c r="I234" s="3"/>
    </row>
    <row r="235" spans="1:9" ht="30" x14ac:dyDescent="0.25">
      <c r="A235" s="49" t="s">
        <v>123</v>
      </c>
      <c r="B235" s="50" t="s">
        <v>122</v>
      </c>
      <c r="C235" s="46"/>
      <c r="D235" s="46"/>
      <c r="E235" s="46"/>
      <c r="F235" s="46"/>
      <c r="G235" s="46"/>
      <c r="H235" s="46"/>
    </row>
    <row r="236" spans="1:9" ht="30.75" customHeight="1" x14ac:dyDescent="0.25">
      <c r="A236" s="93" t="s">
        <v>125</v>
      </c>
      <c r="B236" s="117" t="s">
        <v>124</v>
      </c>
      <c r="C236" s="221" t="s">
        <v>1406</v>
      </c>
      <c r="D236" s="221" t="s">
        <v>1317</v>
      </c>
      <c r="E236" s="90"/>
      <c r="F236" s="90"/>
      <c r="G236" s="90"/>
      <c r="H236" s="90"/>
      <c r="I236" s="3" t="s">
        <v>1370</v>
      </c>
    </row>
    <row r="237" spans="1:9" x14ac:dyDescent="0.25">
      <c r="A237" s="93"/>
      <c r="B237" s="117" t="s">
        <v>1381</v>
      </c>
      <c r="C237" s="222"/>
      <c r="D237" s="222"/>
      <c r="E237" s="90">
        <f t="shared" ref="E237:H238" si="82">E240/E243</f>
        <v>209.16994791666667</v>
      </c>
      <c r="F237" s="90">
        <f t="shared" si="82"/>
        <v>197.87926890335504</v>
      </c>
      <c r="G237" s="90">
        <f t="shared" si="82"/>
        <v>197.90373831775702</v>
      </c>
      <c r="H237" s="90">
        <f t="shared" si="82"/>
        <v>204.78641278796428</v>
      </c>
      <c r="I237" s="3"/>
    </row>
    <row r="238" spans="1:9" x14ac:dyDescent="0.25">
      <c r="A238" s="93"/>
      <c r="B238" s="117" t="s">
        <v>1383</v>
      </c>
      <c r="C238" s="223"/>
      <c r="D238" s="223"/>
      <c r="E238" s="90" t="e">
        <f t="shared" si="82"/>
        <v>#DIV/0!</v>
      </c>
      <c r="F238" s="90" t="e">
        <f t="shared" si="82"/>
        <v>#DIV/0!</v>
      </c>
      <c r="G238" s="90" t="e">
        <f t="shared" si="82"/>
        <v>#DIV/0!</v>
      </c>
      <c r="H238" s="90" t="e">
        <f t="shared" si="82"/>
        <v>#DIV/0!</v>
      </c>
      <c r="I238" s="3"/>
    </row>
    <row r="239" spans="1:9" ht="30" x14ac:dyDescent="0.25">
      <c r="A239" s="215"/>
      <c r="B239" s="161" t="s">
        <v>126</v>
      </c>
      <c r="C239" s="218" t="s">
        <v>127</v>
      </c>
      <c r="D239" s="218" t="s">
        <v>1317</v>
      </c>
      <c r="E239" s="119"/>
      <c r="F239" s="119"/>
      <c r="G239" s="119"/>
      <c r="H239" s="119"/>
    </row>
    <row r="240" spans="1:9" x14ac:dyDescent="0.25">
      <c r="A240" s="216"/>
      <c r="B240" s="162" t="s">
        <v>1381</v>
      </c>
      <c r="C240" s="219"/>
      <c r="D240" s="219"/>
      <c r="E240" s="119">
        <v>401606.3</v>
      </c>
      <c r="F240" s="119">
        <v>395164.9</v>
      </c>
      <c r="G240" s="119">
        <v>402338.3</v>
      </c>
      <c r="H240" s="119">
        <v>435580.7</v>
      </c>
    </row>
    <row r="241" spans="1:9" x14ac:dyDescent="0.25">
      <c r="A241" s="217"/>
      <c r="B241" s="163" t="s">
        <v>1383</v>
      </c>
      <c r="C241" s="220"/>
      <c r="D241" s="220"/>
      <c r="E241" s="119">
        <v>0</v>
      </c>
      <c r="F241" s="119">
        <v>0</v>
      </c>
      <c r="G241" s="119">
        <v>0</v>
      </c>
      <c r="H241" s="119">
        <v>0</v>
      </c>
    </row>
    <row r="242" spans="1:9" ht="30" x14ac:dyDescent="0.25">
      <c r="A242" s="215"/>
      <c r="B242" s="161" t="s">
        <v>128</v>
      </c>
      <c r="C242" s="218" t="s">
        <v>111</v>
      </c>
      <c r="D242" s="218" t="s">
        <v>1124</v>
      </c>
      <c r="E242" s="76"/>
      <c r="F242" s="76"/>
      <c r="G242" s="76"/>
      <c r="H242" s="76"/>
    </row>
    <row r="243" spans="1:9" x14ac:dyDescent="0.25">
      <c r="A243" s="216"/>
      <c r="B243" s="162" t="s">
        <v>1381</v>
      </c>
      <c r="C243" s="219"/>
      <c r="D243" s="219"/>
      <c r="E243" s="76">
        <v>1920</v>
      </c>
      <c r="F243" s="76">
        <v>1997</v>
      </c>
      <c r="G243" s="76">
        <v>2033</v>
      </c>
      <c r="H243" s="76">
        <v>2127</v>
      </c>
    </row>
    <row r="244" spans="1:9" x14ac:dyDescent="0.25">
      <c r="A244" s="217"/>
      <c r="B244" s="163" t="s">
        <v>1383</v>
      </c>
      <c r="C244" s="220"/>
      <c r="D244" s="220"/>
      <c r="E244" s="76">
        <v>0</v>
      </c>
      <c r="F244" s="76">
        <v>0</v>
      </c>
      <c r="G244" s="76">
        <v>0</v>
      </c>
      <c r="H244" s="76">
        <v>0</v>
      </c>
    </row>
    <row r="245" spans="1:9" ht="60" x14ac:dyDescent="0.25">
      <c r="A245" s="93" t="s">
        <v>129</v>
      </c>
      <c r="B245" s="117" t="s">
        <v>130</v>
      </c>
      <c r="C245" s="221" t="s">
        <v>1406</v>
      </c>
      <c r="D245" s="221" t="s">
        <v>9</v>
      </c>
      <c r="E245" s="90"/>
      <c r="F245" s="90"/>
      <c r="G245" s="90"/>
      <c r="H245" s="90"/>
      <c r="I245" s="3" t="s">
        <v>1370</v>
      </c>
    </row>
    <row r="246" spans="1:9" x14ac:dyDescent="0.25">
      <c r="A246" s="93"/>
      <c r="B246" s="117" t="s">
        <v>1381</v>
      </c>
      <c r="C246" s="222"/>
      <c r="D246" s="222"/>
      <c r="E246" s="90">
        <f t="shared" ref="E246:G247" si="83">E249/E252*100</f>
        <v>8.0541316209431972</v>
      </c>
      <c r="F246" s="90">
        <f t="shared" si="83"/>
        <v>8.4089199217845501</v>
      </c>
      <c r="G246" s="90">
        <f t="shared" si="83"/>
        <v>9.7794318860521123</v>
      </c>
      <c r="H246" s="90">
        <f t="shared" ref="H246" si="84">H249/H252*100</f>
        <v>9.9200446668091598</v>
      </c>
      <c r="I246" s="80"/>
    </row>
    <row r="247" spans="1:9" x14ac:dyDescent="0.25">
      <c r="A247" s="93"/>
      <c r="B247" s="117" t="s">
        <v>1383</v>
      </c>
      <c r="C247" s="223"/>
      <c r="D247" s="223"/>
      <c r="E247" s="90" t="e">
        <f t="shared" si="83"/>
        <v>#DIV/0!</v>
      </c>
      <c r="F247" s="90" t="e">
        <f t="shared" si="83"/>
        <v>#DIV/0!</v>
      </c>
      <c r="G247" s="90" t="e">
        <f t="shared" si="83"/>
        <v>#DIV/0!</v>
      </c>
      <c r="H247" s="90" t="e">
        <f t="shared" ref="H247" si="85">H250/H253*100</f>
        <v>#DIV/0!</v>
      </c>
      <c r="I247" s="3"/>
    </row>
    <row r="248" spans="1:9" ht="45" x14ac:dyDescent="0.25">
      <c r="A248" s="215"/>
      <c r="B248" s="161" t="s">
        <v>131</v>
      </c>
      <c r="C248" s="218" t="s">
        <v>132</v>
      </c>
      <c r="D248" s="218" t="s">
        <v>1317</v>
      </c>
      <c r="E248" s="119"/>
      <c r="F248" s="119"/>
      <c r="G248" s="119"/>
      <c r="H248" s="119"/>
    </row>
    <row r="249" spans="1:9" x14ac:dyDescent="0.25">
      <c r="A249" s="216"/>
      <c r="B249" s="162" t="s">
        <v>1381</v>
      </c>
      <c r="C249" s="219"/>
      <c r="D249" s="219"/>
      <c r="E249" s="119">
        <v>32345.9</v>
      </c>
      <c r="F249" s="119">
        <v>33229.1</v>
      </c>
      <c r="G249" s="119">
        <v>39346.400000000001</v>
      </c>
      <c r="H249" s="119">
        <v>43209.8</v>
      </c>
    </row>
    <row r="250" spans="1:9" x14ac:dyDescent="0.25">
      <c r="A250" s="217"/>
      <c r="B250" s="163" t="s">
        <v>1383</v>
      </c>
      <c r="C250" s="220"/>
      <c r="D250" s="220"/>
      <c r="E250" s="119">
        <v>0</v>
      </c>
      <c r="F250" s="119">
        <v>0</v>
      </c>
      <c r="G250" s="119">
        <v>0</v>
      </c>
      <c r="H250" s="119">
        <v>0</v>
      </c>
    </row>
    <row r="251" spans="1:9" ht="30" x14ac:dyDescent="0.25">
      <c r="A251" s="215"/>
      <c r="B251" s="161" t="s">
        <v>126</v>
      </c>
      <c r="C251" s="218" t="s">
        <v>127</v>
      </c>
      <c r="D251" s="218" t="s">
        <v>1317</v>
      </c>
      <c r="E251" s="119"/>
      <c r="F251" s="119"/>
      <c r="G251" s="119"/>
      <c r="H251" s="119"/>
    </row>
    <row r="252" spans="1:9" x14ac:dyDescent="0.25">
      <c r="A252" s="216"/>
      <c r="B252" s="162" t="s">
        <v>1381</v>
      </c>
      <c r="C252" s="219"/>
      <c r="D252" s="219"/>
      <c r="E252" s="119">
        <v>401606.3</v>
      </c>
      <c r="F252" s="119">
        <v>395164.9</v>
      </c>
      <c r="G252" s="119">
        <v>402338.3</v>
      </c>
      <c r="H252" s="119">
        <v>435580.7</v>
      </c>
    </row>
    <row r="253" spans="1:9" x14ac:dyDescent="0.25">
      <c r="A253" s="217"/>
      <c r="B253" s="163" t="s">
        <v>1383</v>
      </c>
      <c r="C253" s="220"/>
      <c r="D253" s="220"/>
      <c r="E253" s="119">
        <v>0</v>
      </c>
      <c r="F253" s="119">
        <v>0</v>
      </c>
      <c r="G253" s="119">
        <v>0</v>
      </c>
      <c r="H253" s="119">
        <v>0</v>
      </c>
    </row>
    <row r="254" spans="1:9" ht="30" x14ac:dyDescent="0.25">
      <c r="A254" s="49" t="s">
        <v>134</v>
      </c>
      <c r="B254" s="50" t="s">
        <v>133</v>
      </c>
      <c r="C254" s="46"/>
      <c r="D254" s="46"/>
      <c r="E254" s="46"/>
      <c r="F254" s="46"/>
      <c r="G254" s="46"/>
      <c r="H254" s="46"/>
    </row>
    <row r="255" spans="1:9" ht="45" x14ac:dyDescent="0.25">
      <c r="A255" s="44" t="s">
        <v>136</v>
      </c>
      <c r="B255" s="45" t="s">
        <v>135</v>
      </c>
      <c r="C255" s="46"/>
      <c r="D255" s="44" t="s">
        <v>9</v>
      </c>
      <c r="E255" s="47">
        <f>E258/E261*100</f>
        <v>0</v>
      </c>
      <c r="F255" s="47">
        <f>F258/F261*100</f>
        <v>0</v>
      </c>
      <c r="G255" s="47">
        <f>G258/G261*100</f>
        <v>0</v>
      </c>
      <c r="H255" s="47">
        <f>H258/H261*100</f>
        <v>0</v>
      </c>
      <c r="I255" s="3" t="s">
        <v>103</v>
      </c>
    </row>
    <row r="256" spans="1:9" x14ac:dyDescent="0.25">
      <c r="A256" s="44"/>
      <c r="B256" s="45" t="s">
        <v>1382</v>
      </c>
      <c r="C256" s="46"/>
      <c r="D256" s="44" t="s">
        <v>9</v>
      </c>
      <c r="E256" s="47">
        <f t="shared" ref="E256:F257" si="86">E259/E262*100</f>
        <v>0</v>
      </c>
      <c r="F256" s="47">
        <f t="shared" si="86"/>
        <v>0</v>
      </c>
      <c r="G256" s="47">
        <f t="shared" ref="G256:H256" si="87">G259/G262*100</f>
        <v>0</v>
      </c>
      <c r="H256" s="47">
        <f t="shared" si="87"/>
        <v>0</v>
      </c>
      <c r="I256" s="3"/>
    </row>
    <row r="257" spans="1:9" x14ac:dyDescent="0.25">
      <c r="A257" s="44"/>
      <c r="B257" s="45" t="s">
        <v>1384</v>
      </c>
      <c r="C257" s="46"/>
      <c r="D257" s="44" t="s">
        <v>9</v>
      </c>
      <c r="E257" s="47">
        <f t="shared" si="86"/>
        <v>0</v>
      </c>
      <c r="F257" s="47">
        <f t="shared" si="86"/>
        <v>0</v>
      </c>
      <c r="G257" s="47">
        <f t="shared" ref="G257:H257" si="88">G260/G263*100</f>
        <v>0</v>
      </c>
      <c r="H257" s="47">
        <f t="shared" si="88"/>
        <v>0</v>
      </c>
      <c r="I257" s="3"/>
    </row>
    <row r="258" spans="1:9" ht="45" x14ac:dyDescent="0.25">
      <c r="A258" s="215"/>
      <c r="B258" s="161" t="s">
        <v>137</v>
      </c>
      <c r="C258" s="218" t="s">
        <v>138</v>
      </c>
      <c r="D258" s="218" t="s">
        <v>1315</v>
      </c>
      <c r="E258" s="11">
        <v>0</v>
      </c>
      <c r="F258" s="11">
        <v>0</v>
      </c>
      <c r="G258" s="11">
        <v>0</v>
      </c>
      <c r="H258" s="11">
        <v>0</v>
      </c>
    </row>
    <row r="259" spans="1:9" x14ac:dyDescent="0.25">
      <c r="A259" s="216"/>
      <c r="B259" s="162" t="s">
        <v>1382</v>
      </c>
      <c r="C259" s="219"/>
      <c r="D259" s="219"/>
      <c r="E259" s="11">
        <v>0</v>
      </c>
      <c r="F259" s="11">
        <v>0</v>
      </c>
      <c r="G259" s="11">
        <v>0</v>
      </c>
      <c r="H259" s="11">
        <v>0</v>
      </c>
    </row>
    <row r="260" spans="1:9" x14ac:dyDescent="0.25">
      <c r="A260" s="217"/>
      <c r="B260" s="163" t="s">
        <v>1384</v>
      </c>
      <c r="C260" s="220"/>
      <c r="D260" s="220"/>
      <c r="E260" s="11">
        <v>0</v>
      </c>
      <c r="F260" s="11">
        <v>0</v>
      </c>
      <c r="G260" s="11">
        <v>0</v>
      </c>
      <c r="H260" s="11">
        <v>0</v>
      </c>
    </row>
    <row r="261" spans="1:9" ht="30" x14ac:dyDescent="0.25">
      <c r="A261" s="215"/>
      <c r="B261" s="161" t="s">
        <v>69</v>
      </c>
      <c r="C261" s="218" t="s">
        <v>70</v>
      </c>
      <c r="D261" s="218" t="s">
        <v>1315</v>
      </c>
      <c r="E261" s="11">
        <f>E262+E263</f>
        <v>17</v>
      </c>
      <c r="F261" s="11">
        <f>F262+F263</f>
        <v>14</v>
      </c>
      <c r="G261" s="11">
        <f>G262+G263</f>
        <v>15</v>
      </c>
      <c r="H261" s="11">
        <f>H262+H263</f>
        <v>14</v>
      </c>
    </row>
    <row r="262" spans="1:9" x14ac:dyDescent="0.25">
      <c r="A262" s="216"/>
      <c r="B262" s="162" t="s">
        <v>1382</v>
      </c>
      <c r="C262" s="219"/>
      <c r="D262" s="219"/>
      <c r="E262" s="136">
        <v>7</v>
      </c>
      <c r="F262" s="136">
        <v>7</v>
      </c>
      <c r="G262" s="136">
        <v>8</v>
      </c>
      <c r="H262" s="136">
        <v>8</v>
      </c>
    </row>
    <row r="263" spans="1:9" x14ac:dyDescent="0.25">
      <c r="A263" s="217"/>
      <c r="B263" s="163" t="s">
        <v>1384</v>
      </c>
      <c r="C263" s="220"/>
      <c r="D263" s="220"/>
      <c r="E263" s="11">
        <v>10</v>
      </c>
      <c r="F263" s="11">
        <v>7</v>
      </c>
      <c r="G263" s="11">
        <v>7</v>
      </c>
      <c r="H263" s="11">
        <v>6</v>
      </c>
    </row>
    <row r="264" spans="1:9" ht="45" x14ac:dyDescent="0.25">
      <c r="A264" s="44" t="s">
        <v>140</v>
      </c>
      <c r="B264" s="45" t="s">
        <v>139</v>
      </c>
      <c r="C264" s="46"/>
      <c r="D264" s="44" t="s">
        <v>9</v>
      </c>
      <c r="E264" s="47">
        <f t="shared" ref="E264:G266" si="89">E267/E270*100</f>
        <v>5.8823529411764701</v>
      </c>
      <c r="F264" s="47">
        <f>F267/F270*100</f>
        <v>7.1428571428571423</v>
      </c>
      <c r="G264" s="47">
        <f>G267/G270*100</f>
        <v>6.666666666666667</v>
      </c>
      <c r="H264" s="47">
        <f>H267/H270*100</f>
        <v>0</v>
      </c>
      <c r="I264" s="3" t="s">
        <v>142</v>
      </c>
    </row>
    <row r="265" spans="1:9" x14ac:dyDescent="0.25">
      <c r="A265" s="44"/>
      <c r="B265" s="45" t="s">
        <v>1382</v>
      </c>
      <c r="C265" s="46"/>
      <c r="D265" s="44" t="s">
        <v>9</v>
      </c>
      <c r="E265" s="47">
        <f t="shared" si="89"/>
        <v>14.285714285714285</v>
      </c>
      <c r="F265" s="47">
        <f t="shared" si="89"/>
        <v>14.285714285714285</v>
      </c>
      <c r="G265" s="47">
        <f t="shared" si="89"/>
        <v>12.5</v>
      </c>
      <c r="H265" s="47">
        <f t="shared" ref="H265" si="90">H268/H271*100</f>
        <v>0</v>
      </c>
      <c r="I265" s="3"/>
    </row>
    <row r="266" spans="1:9" x14ac:dyDescent="0.25">
      <c r="A266" s="44"/>
      <c r="B266" s="45" t="s">
        <v>1384</v>
      </c>
      <c r="C266" s="46"/>
      <c r="D266" s="44" t="s">
        <v>9</v>
      </c>
      <c r="E266" s="47">
        <f t="shared" si="89"/>
        <v>0</v>
      </c>
      <c r="F266" s="47">
        <f t="shared" si="89"/>
        <v>0</v>
      </c>
      <c r="G266" s="47">
        <f t="shared" si="89"/>
        <v>0</v>
      </c>
      <c r="H266" s="47">
        <f t="shared" ref="H266" si="91">H269/H272*100</f>
        <v>0</v>
      </c>
      <c r="I266" s="3"/>
    </row>
    <row r="267" spans="1:9" ht="30" x14ac:dyDescent="0.25">
      <c r="A267" s="8"/>
      <c r="B267" s="7" t="s">
        <v>141</v>
      </c>
      <c r="C267" s="6" t="s">
        <v>1371</v>
      </c>
      <c r="D267" s="6" t="s">
        <v>1315</v>
      </c>
      <c r="E267" s="11">
        <f>E268+E269</f>
        <v>1</v>
      </c>
      <c r="F267" s="11">
        <f>F268+F269</f>
        <v>1</v>
      </c>
      <c r="G267" s="11">
        <f>G268+G269</f>
        <v>1</v>
      </c>
      <c r="H267" s="11">
        <v>0</v>
      </c>
    </row>
    <row r="268" spans="1:9" x14ac:dyDescent="0.25">
      <c r="A268" s="8"/>
      <c r="B268" s="7" t="s">
        <v>1382</v>
      </c>
      <c r="C268" s="6"/>
      <c r="D268" s="6" t="s">
        <v>1315</v>
      </c>
      <c r="E268" s="11">
        <v>1</v>
      </c>
      <c r="F268" s="11">
        <v>1</v>
      </c>
      <c r="G268" s="11">
        <v>1</v>
      </c>
      <c r="H268" s="11">
        <v>0</v>
      </c>
    </row>
    <row r="269" spans="1:9" x14ac:dyDescent="0.25">
      <c r="A269" s="8"/>
      <c r="B269" s="7" t="s">
        <v>1384</v>
      </c>
      <c r="C269" s="6"/>
      <c r="D269" s="6" t="s">
        <v>1315</v>
      </c>
      <c r="E269" s="11">
        <v>0</v>
      </c>
      <c r="F269" s="11">
        <v>0</v>
      </c>
      <c r="G269" s="11">
        <v>0</v>
      </c>
      <c r="H269" s="11">
        <v>0</v>
      </c>
    </row>
    <row r="270" spans="1:9" ht="30" x14ac:dyDescent="0.25">
      <c r="A270" s="8"/>
      <c r="B270" s="7" t="s">
        <v>84</v>
      </c>
      <c r="C270" s="6" t="s">
        <v>70</v>
      </c>
      <c r="D270" s="6" t="s">
        <v>1315</v>
      </c>
      <c r="E270" s="11">
        <f>E271+E272</f>
        <v>17</v>
      </c>
      <c r="F270" s="11">
        <f>F271+F272</f>
        <v>14</v>
      </c>
      <c r="G270" s="11">
        <f>G271+G272</f>
        <v>15</v>
      </c>
      <c r="H270" s="11">
        <v>14</v>
      </c>
    </row>
    <row r="271" spans="1:9" x14ac:dyDescent="0.25">
      <c r="A271" s="8"/>
      <c r="B271" s="7" t="s">
        <v>1382</v>
      </c>
      <c r="C271" s="6"/>
      <c r="D271" s="6" t="s">
        <v>1315</v>
      </c>
      <c r="E271" s="136">
        <v>7</v>
      </c>
      <c r="F271" s="136">
        <v>7</v>
      </c>
      <c r="G271" s="136">
        <v>8</v>
      </c>
      <c r="H271" s="136">
        <v>8</v>
      </c>
    </row>
    <row r="272" spans="1:9" x14ac:dyDescent="0.25">
      <c r="A272" s="8"/>
      <c r="B272" s="7" t="s">
        <v>1384</v>
      </c>
      <c r="C272" s="6"/>
      <c r="D272" s="6" t="s">
        <v>1315</v>
      </c>
      <c r="E272" s="11">
        <v>10</v>
      </c>
      <c r="F272" s="11">
        <v>7</v>
      </c>
      <c r="G272" s="11">
        <v>7</v>
      </c>
      <c r="H272" s="11">
        <v>6</v>
      </c>
    </row>
  </sheetData>
  <mergeCells count="144">
    <mergeCell ref="A261:A263"/>
    <mergeCell ref="C261:C263"/>
    <mergeCell ref="D261:D263"/>
    <mergeCell ref="C245:C247"/>
    <mergeCell ref="D245:D247"/>
    <mergeCell ref="A258:A260"/>
    <mergeCell ref="C258:C260"/>
    <mergeCell ref="D258:D260"/>
    <mergeCell ref="A248:A250"/>
    <mergeCell ref="C248:C250"/>
    <mergeCell ref="D248:D250"/>
    <mergeCell ref="A251:A253"/>
    <mergeCell ref="C251:C253"/>
    <mergeCell ref="D251:D253"/>
    <mergeCell ref="A242:A244"/>
    <mergeCell ref="C242:C244"/>
    <mergeCell ref="D242:D244"/>
    <mergeCell ref="C236:C238"/>
    <mergeCell ref="D236:D238"/>
    <mergeCell ref="A232:A234"/>
    <mergeCell ref="C232:C234"/>
    <mergeCell ref="D232:D234"/>
    <mergeCell ref="A239:A241"/>
    <mergeCell ref="C239:C241"/>
    <mergeCell ref="D239:D241"/>
    <mergeCell ref="A229:A231"/>
    <mergeCell ref="C229:C231"/>
    <mergeCell ref="D229:D231"/>
    <mergeCell ref="C226:C228"/>
    <mergeCell ref="D226:D228"/>
    <mergeCell ref="A222:A224"/>
    <mergeCell ref="C222:C224"/>
    <mergeCell ref="D222:D224"/>
    <mergeCell ref="C216:C218"/>
    <mergeCell ref="D216:D218"/>
    <mergeCell ref="C173:C175"/>
    <mergeCell ref="D173:D175"/>
    <mergeCell ref="A219:A221"/>
    <mergeCell ref="C219:C221"/>
    <mergeCell ref="D219:D221"/>
    <mergeCell ref="A176:A178"/>
    <mergeCell ref="C176:C178"/>
    <mergeCell ref="D176:D178"/>
    <mergeCell ref="A179:A181"/>
    <mergeCell ref="C179:C181"/>
    <mergeCell ref="D179:D181"/>
    <mergeCell ref="A170:A172"/>
    <mergeCell ref="C170:C172"/>
    <mergeCell ref="D170:D172"/>
    <mergeCell ref="D164:D166"/>
    <mergeCell ref="C164:C166"/>
    <mergeCell ref="A160:A162"/>
    <mergeCell ref="C160:C162"/>
    <mergeCell ref="D160:D162"/>
    <mergeCell ref="A167:A169"/>
    <mergeCell ref="C167:C169"/>
    <mergeCell ref="D167:D169"/>
    <mergeCell ref="A153:A155"/>
    <mergeCell ref="C153:C155"/>
    <mergeCell ref="D153:D155"/>
    <mergeCell ref="A157:A159"/>
    <mergeCell ref="C157:C159"/>
    <mergeCell ref="D157:D159"/>
    <mergeCell ref="A133:A135"/>
    <mergeCell ref="C133:C135"/>
    <mergeCell ref="D133:D135"/>
    <mergeCell ref="A150:A152"/>
    <mergeCell ref="C150:C152"/>
    <mergeCell ref="D150:D152"/>
    <mergeCell ref="A127:A129"/>
    <mergeCell ref="C127:C129"/>
    <mergeCell ref="D127:D129"/>
    <mergeCell ref="A130:A132"/>
    <mergeCell ref="C130:C132"/>
    <mergeCell ref="D130:D132"/>
    <mergeCell ref="A111:A113"/>
    <mergeCell ref="C111:C113"/>
    <mergeCell ref="D111:D113"/>
    <mergeCell ref="A124:A126"/>
    <mergeCell ref="C124:C126"/>
    <mergeCell ref="D124:D126"/>
    <mergeCell ref="A108:A110"/>
    <mergeCell ref="C108:C110"/>
    <mergeCell ref="D108:D110"/>
    <mergeCell ref="D75:D77"/>
    <mergeCell ref="D78:D80"/>
    <mergeCell ref="A101:A103"/>
    <mergeCell ref="C101:C103"/>
    <mergeCell ref="D101:D103"/>
    <mergeCell ref="A98:A100"/>
    <mergeCell ref="C98:C100"/>
    <mergeCell ref="D98:D100"/>
    <mergeCell ref="A104:A106"/>
    <mergeCell ref="C104:C106"/>
    <mergeCell ref="D104:D106"/>
    <mergeCell ref="D71:D73"/>
    <mergeCell ref="A95:A97"/>
    <mergeCell ref="C95:C97"/>
    <mergeCell ref="D95:D97"/>
    <mergeCell ref="D88:D93"/>
    <mergeCell ref="C88:C93"/>
    <mergeCell ref="A71:A73"/>
    <mergeCell ref="C71:C73"/>
    <mergeCell ref="A75:A77"/>
    <mergeCell ref="C75:C77"/>
    <mergeCell ref="A78:A80"/>
    <mergeCell ref="C78:C80"/>
    <mergeCell ref="D68:D70"/>
    <mergeCell ref="A25:A27"/>
    <mergeCell ref="C25:C27"/>
    <mergeCell ref="A28:A30"/>
    <mergeCell ref="C28:C30"/>
    <mergeCell ref="A31:A33"/>
    <mergeCell ref="A53:A55"/>
    <mergeCell ref="C53:C55"/>
    <mergeCell ref="A56:A58"/>
    <mergeCell ref="C56:C58"/>
    <mergeCell ref="D25:D27"/>
    <mergeCell ref="D28:D30"/>
    <mergeCell ref="D31:D33"/>
    <mergeCell ref="D46:D48"/>
    <mergeCell ref="D49:D51"/>
    <mergeCell ref="D53:D55"/>
    <mergeCell ref="A68:A70"/>
    <mergeCell ref="C68:C70"/>
    <mergeCell ref="C31:C33"/>
    <mergeCell ref="A7:H7"/>
    <mergeCell ref="A8:H8"/>
    <mergeCell ref="A3:H3"/>
    <mergeCell ref="A4:H4"/>
    <mergeCell ref="A46:A48"/>
    <mergeCell ref="C46:C48"/>
    <mergeCell ref="A49:A51"/>
    <mergeCell ref="C49:C51"/>
    <mergeCell ref="D56:D58"/>
    <mergeCell ref="C13:C15"/>
    <mergeCell ref="A13:A15"/>
    <mergeCell ref="C16:C18"/>
    <mergeCell ref="A16:A18"/>
    <mergeCell ref="A22:A24"/>
    <mergeCell ref="C22:C24"/>
    <mergeCell ref="D13:D15"/>
    <mergeCell ref="D16:D18"/>
    <mergeCell ref="D22:D24"/>
  </mergeCells>
  <pageMargins left="0.70866141732283472" right="0.70866141732283472" top="0.74803149606299213" bottom="0.74803149606299213" header="0.31496062992125984" footer="0.31496062992125984"/>
  <pageSetup paperSize="9" scale="51" fitToHeight="5" orientation="portrait" r:id="rId1"/>
  <rowBreaks count="2" manualBreakCount="2">
    <brk id="125" max="7" man="1"/>
    <brk id="22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72"/>
  <sheetViews>
    <sheetView view="pageBreakPreview" zoomScaleSheetLayoutView="100" workbookViewId="0">
      <selection activeCell="B11" sqref="B11"/>
    </sheetView>
  </sheetViews>
  <sheetFormatPr defaultRowHeight="15" x14ac:dyDescent="0.25"/>
  <cols>
    <col min="1" max="1" width="6.28515625" customWidth="1"/>
    <col min="2" max="2" width="74.7109375" customWidth="1"/>
    <col min="3" max="3" width="19.7109375" customWidth="1"/>
    <col min="4" max="4" width="12.140625" customWidth="1"/>
    <col min="5" max="8" width="11.42578125" customWidth="1"/>
  </cols>
  <sheetData>
    <row r="1" spans="1:8" ht="18.75" x14ac:dyDescent="0.3">
      <c r="A1" s="214" t="s">
        <v>0</v>
      </c>
      <c r="B1" s="214"/>
      <c r="C1" s="214"/>
      <c r="D1" s="214"/>
      <c r="E1" s="214"/>
      <c r="F1" s="214"/>
      <c r="G1" s="214"/>
      <c r="H1" s="182"/>
    </row>
    <row r="2" spans="1:8" ht="18.75" x14ac:dyDescent="0.3">
      <c r="A2" s="214" t="s">
        <v>1</v>
      </c>
      <c r="B2" s="214"/>
      <c r="C2" s="214"/>
      <c r="D2" s="214"/>
      <c r="E2" s="214"/>
      <c r="F2" s="214"/>
      <c r="G2" s="214"/>
      <c r="H2" s="182"/>
    </row>
    <row r="3" spans="1:8" ht="5.25" customHeight="1" x14ac:dyDescent="0.25">
      <c r="A3" s="1"/>
      <c r="B3" s="1"/>
      <c r="C3" s="1"/>
      <c r="D3" s="1"/>
      <c r="E3" s="1"/>
      <c r="F3" s="1"/>
      <c r="G3" s="1"/>
      <c r="H3" s="1"/>
    </row>
    <row r="4" spans="1:8" ht="45" x14ac:dyDescent="0.25">
      <c r="A4" s="4" t="s">
        <v>6</v>
      </c>
      <c r="B4" s="4" t="s">
        <v>425</v>
      </c>
      <c r="C4" s="5" t="s">
        <v>10</v>
      </c>
      <c r="D4" s="5" t="s">
        <v>11</v>
      </c>
      <c r="E4" s="5" t="s">
        <v>1648</v>
      </c>
      <c r="F4" s="5" t="s">
        <v>1649</v>
      </c>
      <c r="G4" s="5" t="s">
        <v>1670</v>
      </c>
      <c r="H4" s="5" t="s">
        <v>1754</v>
      </c>
    </row>
    <row r="5" spans="1:8" x14ac:dyDescent="0.25">
      <c r="A5" s="224" t="s">
        <v>3</v>
      </c>
      <c r="B5" s="225"/>
      <c r="C5" s="225"/>
      <c r="D5" s="225"/>
      <c r="E5" s="225"/>
      <c r="F5" s="225"/>
      <c r="G5" s="225"/>
      <c r="H5" s="225"/>
    </row>
    <row r="6" spans="1:8" ht="15" customHeight="1" x14ac:dyDescent="0.25">
      <c r="A6" s="211" t="s">
        <v>143</v>
      </c>
      <c r="B6" s="211"/>
      <c r="C6" s="211"/>
      <c r="D6" s="211"/>
      <c r="E6" s="211"/>
      <c r="F6" s="211"/>
      <c r="G6" s="211"/>
      <c r="H6" s="211"/>
    </row>
    <row r="7" spans="1:8" ht="60" x14ac:dyDescent="0.25">
      <c r="A7" s="49" t="s">
        <v>145</v>
      </c>
      <c r="B7" s="50" t="s">
        <v>144</v>
      </c>
      <c r="C7" s="45"/>
      <c r="D7" s="46"/>
      <c r="E7" s="46"/>
      <c r="F7" s="46"/>
      <c r="G7" s="46"/>
      <c r="H7" s="46"/>
    </row>
    <row r="8" spans="1:8" ht="60" x14ac:dyDescent="0.25">
      <c r="A8" s="44" t="s">
        <v>147</v>
      </c>
      <c r="B8" s="45" t="s">
        <v>146</v>
      </c>
      <c r="C8" s="45"/>
      <c r="D8" s="44" t="s">
        <v>9</v>
      </c>
      <c r="E8" s="47">
        <f>(E9+E10+E11+E12)/E13*100</f>
        <v>102.30232558139537</v>
      </c>
      <c r="F8" s="47">
        <f>(F9+F10+F11+F12)/F13*100</f>
        <v>100.92081031307552</v>
      </c>
      <c r="G8" s="47">
        <f>(G9+G10+G11+G12)/G13*100</f>
        <v>103.36715867158672</v>
      </c>
      <c r="H8" s="47">
        <f>(H9+H10+H11+H12)/H13*100</f>
        <v>102.09233568342052</v>
      </c>
    </row>
    <row r="9" spans="1:8" ht="60" x14ac:dyDescent="0.25">
      <c r="A9" s="8"/>
      <c r="B9" s="17" t="s">
        <v>148</v>
      </c>
      <c r="C9" s="6" t="s">
        <v>149</v>
      </c>
      <c r="D9" s="6" t="s">
        <v>1124</v>
      </c>
      <c r="E9" s="36">
        <v>4352</v>
      </c>
      <c r="F9" s="36">
        <v>4358</v>
      </c>
      <c r="G9" s="36">
        <v>4453</v>
      </c>
      <c r="H9" s="36">
        <f>4446+10</f>
        <v>4456</v>
      </c>
    </row>
    <row r="10" spans="1:8" ht="30" x14ac:dyDescent="0.25">
      <c r="A10" s="8"/>
      <c r="B10" s="17" t="s">
        <v>150</v>
      </c>
      <c r="C10" s="6" t="s">
        <v>151</v>
      </c>
      <c r="D10" s="6" t="s">
        <v>1124</v>
      </c>
      <c r="E10" s="36">
        <v>47</v>
      </c>
      <c r="F10" s="36">
        <v>26</v>
      </c>
      <c r="G10" s="36">
        <v>29</v>
      </c>
      <c r="H10" s="36">
        <v>33</v>
      </c>
    </row>
    <row r="11" spans="1:8" ht="45" x14ac:dyDescent="0.25">
      <c r="A11" s="8"/>
      <c r="B11" s="17" t="s">
        <v>152</v>
      </c>
      <c r="C11" s="6" t="s">
        <v>153</v>
      </c>
      <c r="D11" s="6" t="s">
        <v>1124</v>
      </c>
      <c r="E11" s="36">
        <v>0</v>
      </c>
      <c r="F11" s="36">
        <v>0</v>
      </c>
      <c r="G11" s="36">
        <v>0</v>
      </c>
      <c r="H11" s="36">
        <v>0</v>
      </c>
    </row>
    <row r="12" spans="1:8" ht="45" customHeight="1" x14ac:dyDescent="0.25">
      <c r="A12" s="8"/>
      <c r="B12" s="17" t="s">
        <v>154</v>
      </c>
      <c r="C12" s="6" t="s">
        <v>155</v>
      </c>
      <c r="D12" s="6" t="s">
        <v>1124</v>
      </c>
      <c r="E12" s="36">
        <v>0</v>
      </c>
      <c r="F12" s="36">
        <v>0</v>
      </c>
      <c r="G12" s="36">
        <v>0</v>
      </c>
      <c r="H12" s="36">
        <v>0</v>
      </c>
    </row>
    <row r="13" spans="1:8" ht="30" x14ac:dyDescent="0.25">
      <c r="A13" s="8"/>
      <c r="B13" s="17" t="s">
        <v>156</v>
      </c>
      <c r="C13" s="6" t="s">
        <v>157</v>
      </c>
      <c r="D13" s="6" t="s">
        <v>1124</v>
      </c>
      <c r="E13" s="36">
        <v>4300</v>
      </c>
      <c r="F13" s="36">
        <v>4344</v>
      </c>
      <c r="G13" s="36">
        <v>4336</v>
      </c>
      <c r="H13" s="36">
        <v>4397</v>
      </c>
    </row>
    <row r="14" spans="1:8" ht="45.75" customHeight="1" x14ac:dyDescent="0.25">
      <c r="A14" s="44" t="s">
        <v>160</v>
      </c>
      <c r="B14" s="45" t="s">
        <v>159</v>
      </c>
      <c r="C14" s="46"/>
      <c r="D14" s="44"/>
      <c r="E14" s="47"/>
      <c r="F14" s="47"/>
      <c r="G14" s="47"/>
      <c r="H14" s="47"/>
    </row>
    <row r="15" spans="1:8" x14ac:dyDescent="0.25">
      <c r="A15" s="44"/>
      <c r="B15" s="48" t="s">
        <v>1381</v>
      </c>
      <c r="C15" s="221"/>
      <c r="D15" s="221" t="s">
        <v>9</v>
      </c>
      <c r="E15" s="47">
        <f t="shared" ref="E15:F17" si="0">E18/E21*100</f>
        <v>100</v>
      </c>
      <c r="F15" s="47">
        <f t="shared" si="0"/>
        <v>100</v>
      </c>
      <c r="G15" s="47">
        <f t="shared" ref="G15:H15" si="1">G18/G21*100</f>
        <v>100</v>
      </c>
      <c r="H15" s="47">
        <f t="shared" si="1"/>
        <v>100</v>
      </c>
    </row>
    <row r="16" spans="1:8" x14ac:dyDescent="0.25">
      <c r="A16" s="44"/>
      <c r="B16" s="48" t="s">
        <v>1382</v>
      </c>
      <c r="C16" s="222"/>
      <c r="D16" s="222" t="s">
        <v>9</v>
      </c>
      <c r="E16" s="47">
        <f t="shared" si="0"/>
        <v>100</v>
      </c>
      <c r="F16" s="47">
        <f t="shared" si="0"/>
        <v>100</v>
      </c>
      <c r="G16" s="47">
        <f t="shared" ref="G16:H16" si="2">G19/G22*100</f>
        <v>100</v>
      </c>
      <c r="H16" s="47">
        <f t="shared" si="2"/>
        <v>100</v>
      </c>
    </row>
    <row r="17" spans="1:8" x14ac:dyDescent="0.25">
      <c r="A17" s="44"/>
      <c r="B17" s="48" t="s">
        <v>1384</v>
      </c>
      <c r="C17" s="223"/>
      <c r="D17" s="223" t="s">
        <v>9</v>
      </c>
      <c r="E17" s="47">
        <f t="shared" si="0"/>
        <v>100</v>
      </c>
      <c r="F17" s="47">
        <f t="shared" si="0"/>
        <v>100</v>
      </c>
      <c r="G17" s="47">
        <f t="shared" ref="G17:H17" si="3">G20/G23*100</f>
        <v>100</v>
      </c>
      <c r="H17" s="47">
        <f t="shared" si="3"/>
        <v>100</v>
      </c>
    </row>
    <row r="18" spans="1:8" ht="105" x14ac:dyDescent="0.25">
      <c r="A18" s="215"/>
      <c r="B18" s="167" t="s">
        <v>161</v>
      </c>
      <c r="C18" s="218" t="s">
        <v>162</v>
      </c>
      <c r="D18" s="218" t="s">
        <v>1124</v>
      </c>
      <c r="E18" s="36">
        <f>E19+E20</f>
        <v>4352</v>
      </c>
      <c r="F18" s="36">
        <f>F19+F20</f>
        <v>4358</v>
      </c>
      <c r="G18" s="36">
        <f>G19+G20</f>
        <v>4453</v>
      </c>
      <c r="H18" s="36">
        <f>H19+H20</f>
        <v>4456</v>
      </c>
    </row>
    <row r="19" spans="1:8" x14ac:dyDescent="0.25">
      <c r="A19" s="216"/>
      <c r="B19" s="162" t="s">
        <v>1382</v>
      </c>
      <c r="C19" s="219"/>
      <c r="D19" s="219"/>
      <c r="E19" s="36">
        <v>2344</v>
      </c>
      <c r="F19" s="36">
        <v>2348</v>
      </c>
      <c r="G19" s="36">
        <v>2429</v>
      </c>
      <c r="H19" s="36">
        <v>2419</v>
      </c>
    </row>
    <row r="20" spans="1:8" x14ac:dyDescent="0.25">
      <c r="A20" s="217"/>
      <c r="B20" s="163" t="s">
        <v>1384</v>
      </c>
      <c r="C20" s="220"/>
      <c r="D20" s="220"/>
      <c r="E20" s="36">
        <v>2008</v>
      </c>
      <c r="F20" s="36">
        <v>2010</v>
      </c>
      <c r="G20" s="36">
        <v>2024</v>
      </c>
      <c r="H20" s="36">
        <v>2037</v>
      </c>
    </row>
    <row r="21" spans="1:8" ht="60" x14ac:dyDescent="0.25">
      <c r="A21" s="229"/>
      <c r="B21" s="161" t="s">
        <v>163</v>
      </c>
      <c r="C21" s="164"/>
      <c r="D21" s="6"/>
      <c r="E21" s="36">
        <f>E22+E23</f>
        <v>4352</v>
      </c>
      <c r="F21" s="36">
        <f>F22+F23</f>
        <v>4358</v>
      </c>
      <c r="G21" s="36">
        <f>G22+G23</f>
        <v>4453</v>
      </c>
      <c r="H21" s="36">
        <f>H22+H23</f>
        <v>4456</v>
      </c>
    </row>
    <row r="22" spans="1:8" ht="30" x14ac:dyDescent="0.25">
      <c r="A22" s="229"/>
      <c r="B22" s="162" t="s">
        <v>1382</v>
      </c>
      <c r="C22" s="164" t="s">
        <v>1724</v>
      </c>
      <c r="D22" s="218" t="s">
        <v>1124</v>
      </c>
      <c r="E22" s="36">
        <v>2344</v>
      </c>
      <c r="F22" s="36">
        <v>2348</v>
      </c>
      <c r="G22" s="36">
        <v>2429</v>
      </c>
      <c r="H22" s="36">
        <v>2419</v>
      </c>
    </row>
    <row r="23" spans="1:8" ht="30" x14ac:dyDescent="0.25">
      <c r="A23" s="229"/>
      <c r="B23" s="163" t="s">
        <v>1384</v>
      </c>
      <c r="C23" s="164" t="s">
        <v>1723</v>
      </c>
      <c r="D23" s="219"/>
      <c r="E23" s="36">
        <v>2008</v>
      </c>
      <c r="F23" s="36">
        <v>2010</v>
      </c>
      <c r="G23" s="36">
        <v>2024</v>
      </c>
      <c r="H23" s="36">
        <v>2037</v>
      </c>
    </row>
    <row r="24" spans="1:8" x14ac:dyDescent="0.25">
      <c r="A24" s="44"/>
      <c r="B24" s="48" t="s">
        <v>1383</v>
      </c>
      <c r="C24" s="221"/>
      <c r="D24" s="221" t="s">
        <v>9</v>
      </c>
      <c r="E24" s="47" t="e">
        <f t="shared" ref="E24:F26" si="4">E27/E30*100</f>
        <v>#DIV/0!</v>
      </c>
      <c r="F24" s="47" t="e">
        <f t="shared" si="4"/>
        <v>#DIV/0!</v>
      </c>
      <c r="G24" s="47" t="e">
        <f t="shared" ref="G24:H24" si="5">G27/G30*100</f>
        <v>#DIV/0!</v>
      </c>
      <c r="H24" s="47" t="e">
        <f t="shared" si="5"/>
        <v>#DIV/0!</v>
      </c>
    </row>
    <row r="25" spans="1:8" x14ac:dyDescent="0.25">
      <c r="A25" s="44"/>
      <c r="B25" s="48" t="s">
        <v>1382</v>
      </c>
      <c r="C25" s="222"/>
      <c r="D25" s="222"/>
      <c r="E25" s="47" t="e">
        <f t="shared" si="4"/>
        <v>#DIV/0!</v>
      </c>
      <c r="F25" s="47" t="e">
        <f t="shared" si="4"/>
        <v>#DIV/0!</v>
      </c>
      <c r="G25" s="47" t="e">
        <f t="shared" ref="G25:H25" si="6">G28/G31*100</f>
        <v>#DIV/0!</v>
      </c>
      <c r="H25" s="47" t="e">
        <f t="shared" si="6"/>
        <v>#DIV/0!</v>
      </c>
    </row>
    <row r="26" spans="1:8" x14ac:dyDescent="0.25">
      <c r="A26" s="44"/>
      <c r="B26" s="48" t="s">
        <v>1384</v>
      </c>
      <c r="C26" s="223"/>
      <c r="D26" s="223"/>
      <c r="E26" s="47" t="e">
        <f t="shared" si="4"/>
        <v>#DIV/0!</v>
      </c>
      <c r="F26" s="47" t="e">
        <f t="shared" si="4"/>
        <v>#DIV/0!</v>
      </c>
      <c r="G26" s="47" t="e">
        <f t="shared" ref="G26:H26" si="7">G29/G32*100</f>
        <v>#DIV/0!</v>
      </c>
      <c r="H26" s="47" t="e">
        <f t="shared" si="7"/>
        <v>#DIV/0!</v>
      </c>
    </row>
    <row r="27" spans="1:8" ht="105" x14ac:dyDescent="0.25">
      <c r="A27" s="215"/>
      <c r="B27" s="161" t="s">
        <v>161</v>
      </c>
      <c r="C27" s="218" t="s">
        <v>162</v>
      </c>
      <c r="D27" s="218" t="s">
        <v>1124</v>
      </c>
      <c r="E27" s="36">
        <f>E28+E29</f>
        <v>0</v>
      </c>
      <c r="F27" s="36">
        <f>F28+F29</f>
        <v>0</v>
      </c>
      <c r="G27" s="36">
        <f>G28+G29</f>
        <v>0</v>
      </c>
      <c r="H27" s="36">
        <f>H28+H29</f>
        <v>0</v>
      </c>
    </row>
    <row r="28" spans="1:8" x14ac:dyDescent="0.25">
      <c r="A28" s="216"/>
      <c r="B28" s="162" t="s">
        <v>1382</v>
      </c>
      <c r="C28" s="219"/>
      <c r="D28" s="219"/>
      <c r="E28" s="11">
        <v>0</v>
      </c>
      <c r="F28" s="11">
        <v>0</v>
      </c>
      <c r="G28" s="11">
        <v>0</v>
      </c>
      <c r="H28" s="11">
        <v>0</v>
      </c>
    </row>
    <row r="29" spans="1:8" x14ac:dyDescent="0.25">
      <c r="A29" s="217"/>
      <c r="B29" s="163" t="s">
        <v>1384</v>
      </c>
      <c r="C29" s="220"/>
      <c r="D29" s="220"/>
      <c r="E29" s="11">
        <v>0</v>
      </c>
      <c r="F29" s="11">
        <v>0</v>
      </c>
      <c r="G29" s="11">
        <v>0</v>
      </c>
      <c r="H29" s="11">
        <v>0</v>
      </c>
    </row>
    <row r="30" spans="1:8" ht="60" x14ac:dyDescent="0.25">
      <c r="A30" s="215"/>
      <c r="B30" s="161" t="s">
        <v>163</v>
      </c>
      <c r="C30" s="165"/>
      <c r="D30" s="165"/>
      <c r="E30" s="36">
        <f>E31+E32</f>
        <v>0</v>
      </c>
      <c r="F30" s="36">
        <f>F31+F32</f>
        <v>0</v>
      </c>
      <c r="G30" s="36">
        <f>G31+G32</f>
        <v>0</v>
      </c>
      <c r="H30" s="36">
        <f>H31+H32</f>
        <v>0</v>
      </c>
    </row>
    <row r="31" spans="1:8" ht="30" x14ac:dyDescent="0.25">
      <c r="A31" s="216"/>
      <c r="B31" s="162" t="s">
        <v>1382</v>
      </c>
      <c r="C31" s="164" t="s">
        <v>1724</v>
      </c>
      <c r="D31" s="6" t="s">
        <v>1124</v>
      </c>
      <c r="E31" s="36">
        <v>0</v>
      </c>
      <c r="F31" s="36">
        <v>0</v>
      </c>
      <c r="G31" s="36">
        <v>0</v>
      </c>
      <c r="H31" s="36">
        <v>0</v>
      </c>
    </row>
    <row r="32" spans="1:8" ht="30" x14ac:dyDescent="0.25">
      <c r="A32" s="217"/>
      <c r="B32" s="163" t="s">
        <v>1384</v>
      </c>
      <c r="C32" s="164" t="s">
        <v>1723</v>
      </c>
      <c r="D32" s="6" t="s">
        <v>1124</v>
      </c>
      <c r="E32" s="11">
        <v>0</v>
      </c>
      <c r="F32" s="11">
        <v>0</v>
      </c>
      <c r="G32" s="11">
        <v>0</v>
      </c>
      <c r="H32" s="11">
        <v>0</v>
      </c>
    </row>
    <row r="33" spans="1:8" ht="75" x14ac:dyDescent="0.25">
      <c r="A33" s="206" t="s">
        <v>165</v>
      </c>
      <c r="B33" s="207" t="s">
        <v>164</v>
      </c>
      <c r="C33" s="208"/>
      <c r="D33" s="206" t="s">
        <v>9</v>
      </c>
      <c r="E33" s="209" t="e">
        <f>E34/E35*100</f>
        <v>#DIV/0!</v>
      </c>
      <c r="F33" s="209" t="e">
        <f>F34/F35*100</f>
        <v>#DIV/0!</v>
      </c>
      <c r="G33" s="209" t="e">
        <f>G34/G35*100</f>
        <v>#DIV/0!</v>
      </c>
      <c r="H33" s="209"/>
    </row>
    <row r="34" spans="1:8" ht="75" x14ac:dyDescent="0.25">
      <c r="A34" s="208"/>
      <c r="B34" s="207" t="s">
        <v>166</v>
      </c>
      <c r="C34" s="206" t="s">
        <v>167</v>
      </c>
      <c r="D34" s="206" t="s">
        <v>1124</v>
      </c>
      <c r="E34" s="210"/>
      <c r="F34" s="210"/>
      <c r="G34" s="210"/>
      <c r="H34" s="210"/>
    </row>
    <row r="35" spans="1:8" ht="60" customHeight="1" x14ac:dyDescent="0.25">
      <c r="A35" s="208"/>
      <c r="B35" s="207" t="s">
        <v>168</v>
      </c>
      <c r="C35" s="206" t="s">
        <v>167</v>
      </c>
      <c r="D35" s="206" t="s">
        <v>1124</v>
      </c>
      <c r="E35" s="210"/>
      <c r="F35" s="210"/>
      <c r="G35" s="210"/>
      <c r="H35" s="210"/>
    </row>
    <row r="36" spans="1:8" ht="45.75" customHeight="1" x14ac:dyDescent="0.25">
      <c r="A36" s="49" t="s">
        <v>170</v>
      </c>
      <c r="B36" s="50" t="s">
        <v>169</v>
      </c>
      <c r="C36" s="46"/>
      <c r="D36" s="44"/>
      <c r="E36" s="51"/>
      <c r="F36" s="51"/>
      <c r="G36" s="51"/>
      <c r="H36" s="51"/>
    </row>
    <row r="37" spans="1:8" ht="30" customHeight="1" x14ac:dyDescent="0.25">
      <c r="A37" s="44" t="s">
        <v>175</v>
      </c>
      <c r="B37" s="45" t="s">
        <v>171</v>
      </c>
      <c r="C37" s="46"/>
      <c r="D37" s="44"/>
      <c r="E37" s="47"/>
      <c r="F37" s="47"/>
      <c r="G37" s="47"/>
      <c r="H37" s="47"/>
    </row>
    <row r="38" spans="1:8" x14ac:dyDescent="0.25">
      <c r="A38" s="44"/>
      <c r="B38" s="48" t="s">
        <v>1381</v>
      </c>
      <c r="C38" s="46"/>
      <c r="D38" s="44" t="s">
        <v>9</v>
      </c>
      <c r="E38" s="47">
        <f>(E41+E44)/E47*100</f>
        <v>8.7545955882352935</v>
      </c>
      <c r="F38" s="47">
        <f>(F41+F44)/F47*100</f>
        <v>10.325837540156035</v>
      </c>
      <c r="G38" s="47">
        <f>(G41+G44)/G47*100</f>
        <v>8.1518077700426677</v>
      </c>
      <c r="H38" s="47">
        <f>(H41+H44)/H47*100</f>
        <v>6.1938958707360863</v>
      </c>
    </row>
    <row r="39" spans="1:8" x14ac:dyDescent="0.25">
      <c r="A39" s="44"/>
      <c r="B39" s="48" t="s">
        <v>1382</v>
      </c>
      <c r="C39" s="46"/>
      <c r="D39" s="44" t="s">
        <v>9</v>
      </c>
      <c r="E39" s="47">
        <f t="shared" ref="E39:F40" si="8">(E42+E45)/E48*100</f>
        <v>9.9829351535836182</v>
      </c>
      <c r="F39" s="47">
        <f t="shared" si="8"/>
        <v>14.352640545144805</v>
      </c>
      <c r="G39" s="47">
        <f t="shared" ref="G39:H39" si="9">(G42+G45)/G48*100</f>
        <v>10.992177850967476</v>
      </c>
      <c r="H39" s="47">
        <f t="shared" si="9"/>
        <v>8.88797023563456</v>
      </c>
    </row>
    <row r="40" spans="1:8" x14ac:dyDescent="0.25">
      <c r="A40" s="44"/>
      <c r="B40" s="48" t="s">
        <v>1384</v>
      </c>
      <c r="C40" s="46"/>
      <c r="D40" s="44" t="s">
        <v>9</v>
      </c>
      <c r="E40" s="47">
        <f t="shared" si="8"/>
        <v>7.3207171314741037</v>
      </c>
      <c r="F40" s="47">
        <f t="shared" si="8"/>
        <v>5.621890547263682</v>
      </c>
      <c r="G40" s="47">
        <f t="shared" ref="G40:H40" si="10">(G43+G46)/G49*100</f>
        <v>4.7430830039525684</v>
      </c>
      <c r="H40" s="47">
        <f t="shared" si="10"/>
        <v>2.9945999018163967</v>
      </c>
    </row>
    <row r="41" spans="1:8" ht="90" x14ac:dyDescent="0.25">
      <c r="A41" s="215"/>
      <c r="B41" s="161" t="s">
        <v>172</v>
      </c>
      <c r="C41" s="165"/>
      <c r="D41" s="165"/>
      <c r="E41" s="36">
        <f>E42+E43</f>
        <v>381</v>
      </c>
      <c r="F41" s="36">
        <f>F42+F43</f>
        <v>450</v>
      </c>
      <c r="G41" s="36">
        <f>G42+G43</f>
        <v>363</v>
      </c>
      <c r="H41" s="36">
        <f>H42+H43</f>
        <v>276</v>
      </c>
    </row>
    <row r="42" spans="1:8" ht="30" x14ac:dyDescent="0.25">
      <c r="A42" s="216"/>
      <c r="B42" s="162" t="s">
        <v>1382</v>
      </c>
      <c r="C42" s="168" t="s">
        <v>1725</v>
      </c>
      <c r="D42" s="169" t="s">
        <v>1124</v>
      </c>
      <c r="E42" s="11">
        <v>234</v>
      </c>
      <c r="F42" s="11">
        <v>337</v>
      </c>
      <c r="G42" s="11">
        <v>267</v>
      </c>
      <c r="H42" s="11">
        <v>215</v>
      </c>
    </row>
    <row r="43" spans="1:8" ht="30" x14ac:dyDescent="0.25">
      <c r="A43" s="217"/>
      <c r="B43" s="163" t="s">
        <v>1384</v>
      </c>
      <c r="C43" s="168" t="s">
        <v>1726</v>
      </c>
      <c r="D43" s="169" t="s">
        <v>1124</v>
      </c>
      <c r="E43" s="36">
        <v>147</v>
      </c>
      <c r="F43" s="36">
        <v>113</v>
      </c>
      <c r="G43" s="36">
        <v>96</v>
      </c>
      <c r="H43" s="36">
        <v>61</v>
      </c>
    </row>
    <row r="44" spans="1:8" ht="90" x14ac:dyDescent="0.25">
      <c r="A44" s="215"/>
      <c r="B44" s="161" t="s">
        <v>173</v>
      </c>
      <c r="C44" s="164"/>
      <c r="D44" s="164"/>
      <c r="E44" s="36">
        <f>E45+E46</f>
        <v>0</v>
      </c>
      <c r="F44" s="36">
        <f>F45+F46</f>
        <v>0</v>
      </c>
      <c r="G44" s="36">
        <f>G45+G46</f>
        <v>0</v>
      </c>
      <c r="H44" s="36">
        <f>H45+H46</f>
        <v>0</v>
      </c>
    </row>
    <row r="45" spans="1:8" ht="30" x14ac:dyDescent="0.25">
      <c r="A45" s="216"/>
      <c r="B45" s="162" t="s">
        <v>1382</v>
      </c>
      <c r="C45" s="169" t="s">
        <v>1727</v>
      </c>
      <c r="D45" s="169" t="s">
        <v>1124</v>
      </c>
      <c r="E45" s="36">
        <v>0</v>
      </c>
      <c r="F45" s="36">
        <v>0</v>
      </c>
      <c r="G45" s="36">
        <v>0</v>
      </c>
      <c r="H45" s="36">
        <v>0</v>
      </c>
    </row>
    <row r="46" spans="1:8" ht="30" x14ac:dyDescent="0.25">
      <c r="A46" s="217"/>
      <c r="B46" s="163" t="s">
        <v>1384</v>
      </c>
      <c r="C46" s="169" t="s">
        <v>1728</v>
      </c>
      <c r="D46" s="169" t="s">
        <v>1124</v>
      </c>
      <c r="E46" s="36">
        <v>0</v>
      </c>
      <c r="F46" s="36">
        <v>0</v>
      </c>
      <c r="G46" s="36">
        <v>0</v>
      </c>
      <c r="H46" s="36">
        <v>0</v>
      </c>
    </row>
    <row r="47" spans="1:8" ht="90" x14ac:dyDescent="0.25">
      <c r="A47" s="215"/>
      <c r="B47" s="161" t="s">
        <v>174</v>
      </c>
      <c r="C47" s="164"/>
      <c r="D47" s="164"/>
      <c r="E47" s="36">
        <f>E48+E49</f>
        <v>4352</v>
      </c>
      <c r="F47" s="36">
        <f>F48+F49</f>
        <v>4358</v>
      </c>
      <c r="G47" s="36">
        <f>G48+G49</f>
        <v>4453</v>
      </c>
      <c r="H47" s="36">
        <f>H48+H49</f>
        <v>4456</v>
      </c>
    </row>
    <row r="48" spans="1:8" ht="30" x14ac:dyDescent="0.25">
      <c r="A48" s="216"/>
      <c r="B48" s="162" t="s">
        <v>1382</v>
      </c>
      <c r="C48" s="169" t="s">
        <v>1724</v>
      </c>
      <c r="D48" s="169" t="s">
        <v>1124</v>
      </c>
      <c r="E48" s="36">
        <v>2344</v>
      </c>
      <c r="F48" s="36">
        <v>2348</v>
      </c>
      <c r="G48" s="36">
        <v>2429</v>
      </c>
      <c r="H48" s="36">
        <v>2419</v>
      </c>
    </row>
    <row r="49" spans="1:8" ht="30" x14ac:dyDescent="0.25">
      <c r="A49" s="217"/>
      <c r="B49" s="163" t="s">
        <v>1384</v>
      </c>
      <c r="C49" s="169" t="s">
        <v>1723</v>
      </c>
      <c r="D49" s="169" t="s">
        <v>1124</v>
      </c>
      <c r="E49" s="36">
        <v>2008</v>
      </c>
      <c r="F49" s="36">
        <v>2010</v>
      </c>
      <c r="G49" s="36">
        <v>2024</v>
      </c>
      <c r="H49" s="36">
        <v>2037</v>
      </c>
    </row>
    <row r="50" spans="1:8" x14ac:dyDescent="0.25">
      <c r="A50" s="44"/>
      <c r="B50" s="48" t="s">
        <v>1383</v>
      </c>
      <c r="C50" s="46"/>
      <c r="D50" s="44" t="s">
        <v>9</v>
      </c>
      <c r="E50" s="47" t="e">
        <f>(E53+E56)/E59*100</f>
        <v>#DIV/0!</v>
      </c>
      <c r="F50" s="47" t="e">
        <f>(F53+F56)/F59*100</f>
        <v>#DIV/0!</v>
      </c>
      <c r="G50" s="47" t="e">
        <f>(G53+G56)/G59*100</f>
        <v>#DIV/0!</v>
      </c>
      <c r="H50" s="47" t="e">
        <f>(H53+H56)/H59*100</f>
        <v>#DIV/0!</v>
      </c>
    </row>
    <row r="51" spans="1:8" x14ac:dyDescent="0.25">
      <c r="A51" s="44"/>
      <c r="B51" s="48" t="s">
        <v>1382</v>
      </c>
      <c r="C51" s="46"/>
      <c r="D51" s="44" t="s">
        <v>9</v>
      </c>
      <c r="E51" s="47" t="e">
        <f t="shared" ref="E51:F52" si="11">(E54+E57)/E60*100</f>
        <v>#DIV/0!</v>
      </c>
      <c r="F51" s="47" t="e">
        <f t="shared" si="11"/>
        <v>#DIV/0!</v>
      </c>
      <c r="G51" s="47" t="e">
        <f t="shared" ref="G51:H51" si="12">(G54+G57)/G60*100</f>
        <v>#DIV/0!</v>
      </c>
      <c r="H51" s="47" t="e">
        <f t="shared" si="12"/>
        <v>#DIV/0!</v>
      </c>
    </row>
    <row r="52" spans="1:8" x14ac:dyDescent="0.25">
      <c r="A52" s="44"/>
      <c r="B52" s="48" t="s">
        <v>1384</v>
      </c>
      <c r="C52" s="46"/>
      <c r="D52" s="44" t="s">
        <v>9</v>
      </c>
      <c r="E52" s="47" t="e">
        <f t="shared" si="11"/>
        <v>#DIV/0!</v>
      </c>
      <c r="F52" s="47" t="e">
        <f t="shared" si="11"/>
        <v>#DIV/0!</v>
      </c>
      <c r="G52" s="47" t="e">
        <f t="shared" ref="G52:H52" si="13">(G55+G58)/G61*100</f>
        <v>#DIV/0!</v>
      </c>
      <c r="H52" s="47" t="e">
        <f t="shared" si="13"/>
        <v>#DIV/0!</v>
      </c>
    </row>
    <row r="53" spans="1:8" ht="90" x14ac:dyDescent="0.25">
      <c r="A53" s="215"/>
      <c r="B53" s="161" t="s">
        <v>172</v>
      </c>
      <c r="C53" s="165"/>
      <c r="D53" s="165"/>
      <c r="E53" s="36">
        <f>E54+E55</f>
        <v>0</v>
      </c>
      <c r="F53" s="36">
        <f>F54+F55</f>
        <v>0</v>
      </c>
      <c r="G53" s="36">
        <f>G54+G55</f>
        <v>0</v>
      </c>
      <c r="H53" s="36">
        <f>H54+H55</f>
        <v>0</v>
      </c>
    </row>
    <row r="54" spans="1:8" ht="30" x14ac:dyDescent="0.25">
      <c r="A54" s="216"/>
      <c r="B54" s="162" t="s">
        <v>1382</v>
      </c>
      <c r="C54" s="164" t="s">
        <v>1725</v>
      </c>
      <c r="D54" s="164" t="s">
        <v>1124</v>
      </c>
      <c r="E54" s="36">
        <v>0</v>
      </c>
      <c r="F54" s="36">
        <v>0</v>
      </c>
      <c r="G54" s="36">
        <v>0</v>
      </c>
      <c r="H54" s="36">
        <v>0</v>
      </c>
    </row>
    <row r="55" spans="1:8" ht="30" x14ac:dyDescent="0.25">
      <c r="A55" s="217"/>
      <c r="B55" s="163" t="s">
        <v>1384</v>
      </c>
      <c r="C55" s="164" t="s">
        <v>1726</v>
      </c>
      <c r="D55" s="164" t="s">
        <v>1124</v>
      </c>
      <c r="E55" s="36">
        <v>0</v>
      </c>
      <c r="F55" s="36">
        <v>0</v>
      </c>
      <c r="G55" s="36">
        <v>0</v>
      </c>
      <c r="H55" s="36">
        <v>0</v>
      </c>
    </row>
    <row r="56" spans="1:8" ht="90" x14ac:dyDescent="0.25">
      <c r="A56" s="215"/>
      <c r="B56" s="161" t="s">
        <v>173</v>
      </c>
      <c r="C56" s="164"/>
      <c r="D56" s="164"/>
      <c r="E56" s="36">
        <f>E57+E58</f>
        <v>0</v>
      </c>
      <c r="F56" s="36">
        <f>F57+F58</f>
        <v>0</v>
      </c>
      <c r="G56" s="36">
        <f>G57+G58</f>
        <v>0</v>
      </c>
      <c r="H56" s="36">
        <f>H57+H58</f>
        <v>0</v>
      </c>
    </row>
    <row r="57" spans="1:8" ht="30" x14ac:dyDescent="0.25">
      <c r="A57" s="216"/>
      <c r="B57" s="162" t="s">
        <v>1382</v>
      </c>
      <c r="C57" s="164" t="s">
        <v>1727</v>
      </c>
      <c r="D57" s="164" t="s">
        <v>1124</v>
      </c>
      <c r="E57" s="36">
        <v>0</v>
      </c>
      <c r="F57" s="36">
        <v>0</v>
      </c>
      <c r="G57" s="36">
        <v>0</v>
      </c>
      <c r="H57" s="36">
        <v>0</v>
      </c>
    </row>
    <row r="58" spans="1:8" ht="30" x14ac:dyDescent="0.25">
      <c r="A58" s="217"/>
      <c r="B58" s="163" t="s">
        <v>1384</v>
      </c>
      <c r="C58" s="164" t="s">
        <v>1728</v>
      </c>
      <c r="D58" s="164" t="s">
        <v>1124</v>
      </c>
      <c r="E58" s="36">
        <v>0</v>
      </c>
      <c r="F58" s="36">
        <v>0</v>
      </c>
      <c r="G58" s="36">
        <v>0</v>
      </c>
      <c r="H58" s="36">
        <v>0</v>
      </c>
    </row>
    <row r="59" spans="1:8" ht="90" x14ac:dyDescent="0.25">
      <c r="A59" s="215"/>
      <c r="B59" s="161" t="s">
        <v>174</v>
      </c>
      <c r="C59" s="165"/>
      <c r="D59" s="165"/>
      <c r="E59" s="36">
        <f>E60+E61</f>
        <v>0</v>
      </c>
      <c r="F59" s="36">
        <f>F60+F61</f>
        <v>0</v>
      </c>
      <c r="G59" s="36">
        <f>G60+G61</f>
        <v>0</v>
      </c>
      <c r="H59" s="36">
        <f>H60+H61</f>
        <v>0</v>
      </c>
    </row>
    <row r="60" spans="1:8" ht="30" x14ac:dyDescent="0.25">
      <c r="A60" s="216"/>
      <c r="B60" s="162" t="s">
        <v>1382</v>
      </c>
      <c r="C60" s="164" t="s">
        <v>1724</v>
      </c>
      <c r="D60" s="164" t="s">
        <v>1124</v>
      </c>
      <c r="E60" s="36">
        <v>0</v>
      </c>
      <c r="F60" s="36">
        <v>0</v>
      </c>
      <c r="G60" s="36">
        <v>0</v>
      </c>
      <c r="H60" s="36">
        <v>0</v>
      </c>
    </row>
    <row r="61" spans="1:8" ht="30" x14ac:dyDescent="0.25">
      <c r="A61" s="217"/>
      <c r="B61" s="163" t="s">
        <v>1384</v>
      </c>
      <c r="C61" s="164" t="s">
        <v>1723</v>
      </c>
      <c r="D61" s="164" t="s">
        <v>1124</v>
      </c>
      <c r="E61" s="36">
        <v>0</v>
      </c>
      <c r="F61" s="36">
        <v>0</v>
      </c>
      <c r="G61" s="36">
        <v>0</v>
      </c>
      <c r="H61" s="36">
        <v>0</v>
      </c>
    </row>
    <row r="62" spans="1:8" ht="30" customHeight="1" x14ac:dyDescent="0.25">
      <c r="A62" s="44" t="s">
        <v>177</v>
      </c>
      <c r="B62" s="45" t="s">
        <v>176</v>
      </c>
      <c r="C62" s="44"/>
      <c r="D62" s="44"/>
      <c r="E62" s="55"/>
      <c r="F62" s="55"/>
      <c r="G62" s="55"/>
      <c r="H62" s="55"/>
    </row>
    <row r="63" spans="1:8" x14ac:dyDescent="0.25">
      <c r="A63" s="44"/>
      <c r="B63" s="48" t="s">
        <v>1381</v>
      </c>
      <c r="C63" s="44"/>
      <c r="D63" s="44" t="s">
        <v>9</v>
      </c>
      <c r="E63" s="90">
        <f>E65/E66*100</f>
        <v>0</v>
      </c>
      <c r="F63" s="90">
        <f>F65/F66*100</f>
        <v>0</v>
      </c>
      <c r="G63" s="90">
        <f>G65/G66*100</f>
        <v>0</v>
      </c>
      <c r="H63" s="90">
        <f>H65/H66*100</f>
        <v>0</v>
      </c>
    </row>
    <row r="64" spans="1:8" x14ac:dyDescent="0.25">
      <c r="A64" s="44"/>
      <c r="B64" s="48" t="s">
        <v>1383</v>
      </c>
      <c r="C64" s="44"/>
      <c r="D64" s="44" t="s">
        <v>9</v>
      </c>
      <c r="E64" s="90" t="e">
        <f>E67/E68*100</f>
        <v>#DIV/0!</v>
      </c>
      <c r="F64" s="90" t="e">
        <f>F67/F68*100</f>
        <v>#DIV/0!</v>
      </c>
      <c r="G64" s="90" t="e">
        <f>G67/G68*100</f>
        <v>#DIV/0!</v>
      </c>
      <c r="H64" s="90" t="e">
        <f>H67/H68*100</f>
        <v>#DIV/0!</v>
      </c>
    </row>
    <row r="65" spans="1:8" ht="75" customHeight="1" x14ac:dyDescent="0.25">
      <c r="A65" s="8"/>
      <c r="B65" s="17" t="s">
        <v>178</v>
      </c>
      <c r="C65" s="86" t="s">
        <v>1716</v>
      </c>
      <c r="D65" s="6" t="s">
        <v>1124</v>
      </c>
      <c r="E65" s="36">
        <v>0</v>
      </c>
      <c r="F65" s="36">
        <v>0</v>
      </c>
      <c r="G65" s="36">
        <v>0</v>
      </c>
      <c r="H65" s="36">
        <v>0</v>
      </c>
    </row>
    <row r="66" spans="1:8" ht="60.75" customHeight="1" x14ac:dyDescent="0.25">
      <c r="A66" s="8"/>
      <c r="B66" s="17" t="s">
        <v>179</v>
      </c>
      <c r="C66" s="86" t="s">
        <v>1386</v>
      </c>
      <c r="D66" s="6" t="s">
        <v>1124</v>
      </c>
      <c r="E66" s="36">
        <v>4352</v>
      </c>
      <c r="F66" s="36">
        <v>4358</v>
      </c>
      <c r="G66" s="36">
        <v>4453</v>
      </c>
      <c r="H66" s="36">
        <v>4456</v>
      </c>
    </row>
    <row r="67" spans="1:8" ht="75" customHeight="1" x14ac:dyDescent="0.25">
      <c r="A67" s="8"/>
      <c r="B67" s="17" t="s">
        <v>178</v>
      </c>
      <c r="C67" s="86" t="s">
        <v>1717</v>
      </c>
      <c r="D67" s="6" t="s">
        <v>1124</v>
      </c>
      <c r="E67" s="36">
        <v>0</v>
      </c>
      <c r="F67" s="36">
        <v>0</v>
      </c>
      <c r="G67" s="36">
        <v>0</v>
      </c>
      <c r="H67" s="36">
        <v>0</v>
      </c>
    </row>
    <row r="68" spans="1:8" ht="60" customHeight="1" x14ac:dyDescent="0.25">
      <c r="A68" s="8"/>
      <c r="B68" s="17" t="s">
        <v>179</v>
      </c>
      <c r="C68" s="86" t="s">
        <v>1385</v>
      </c>
      <c r="D68" s="6" t="s">
        <v>1124</v>
      </c>
      <c r="E68" s="36">
        <v>0</v>
      </c>
      <c r="F68" s="36">
        <v>0</v>
      </c>
      <c r="G68" s="36">
        <v>0</v>
      </c>
      <c r="H68" s="36">
        <v>0</v>
      </c>
    </row>
    <row r="69" spans="1:8" ht="60" x14ac:dyDescent="0.25">
      <c r="A69" s="49" t="s">
        <v>186</v>
      </c>
      <c r="B69" s="50" t="s">
        <v>180</v>
      </c>
      <c r="C69" s="46"/>
      <c r="D69" s="46"/>
      <c r="E69" s="46"/>
      <c r="F69" s="46"/>
      <c r="G69" s="46"/>
      <c r="H69" s="46"/>
    </row>
    <row r="70" spans="1:8" ht="30" customHeight="1" x14ac:dyDescent="0.25">
      <c r="A70" s="44" t="s">
        <v>187</v>
      </c>
      <c r="B70" s="45" t="s">
        <v>181</v>
      </c>
      <c r="C70" s="46"/>
      <c r="D70" s="44"/>
      <c r="E70" s="47"/>
      <c r="F70" s="47"/>
      <c r="G70" s="47"/>
      <c r="H70" s="47"/>
    </row>
    <row r="71" spans="1:8" x14ac:dyDescent="0.25">
      <c r="A71" s="44"/>
      <c r="B71" s="48" t="s">
        <v>1381</v>
      </c>
      <c r="C71" s="46"/>
      <c r="D71" s="44" t="s">
        <v>1124</v>
      </c>
      <c r="E71" s="47">
        <f>E74/(E77+E78)</f>
        <v>7.7437722419928825</v>
      </c>
      <c r="F71" s="47">
        <f>F74/(F77+F78)</f>
        <v>7.9525547445255471</v>
      </c>
      <c r="G71" s="47">
        <f>G74/(G77+G78)</f>
        <v>7.8260105448154658</v>
      </c>
      <c r="H71" s="47">
        <f>H74/(H77+H78)</f>
        <v>8.0724637681159415</v>
      </c>
    </row>
    <row r="72" spans="1:8" x14ac:dyDescent="0.25">
      <c r="A72" s="44"/>
      <c r="B72" s="48" t="s">
        <v>1382</v>
      </c>
      <c r="C72" s="46"/>
      <c r="D72" s="44" t="s">
        <v>1124</v>
      </c>
      <c r="E72" s="47">
        <f t="shared" ref="E72:G73" si="14">E75/E77</f>
        <v>11.004694835680752</v>
      </c>
      <c r="F72" s="47">
        <f t="shared" si="14"/>
        <v>11.623762376237623</v>
      </c>
      <c r="G72" s="47">
        <f t="shared" si="14"/>
        <v>11.297674418604652</v>
      </c>
      <c r="H72" s="47">
        <f t="shared" ref="H72" si="15">H75/H77</f>
        <v>11.519047619047619</v>
      </c>
    </row>
    <row r="73" spans="1:8" x14ac:dyDescent="0.25">
      <c r="A73" s="44"/>
      <c r="B73" s="48" t="s">
        <v>1384</v>
      </c>
      <c r="C73" s="46"/>
      <c r="D73" s="44" t="s">
        <v>1124</v>
      </c>
      <c r="E73" s="47">
        <f t="shared" si="14"/>
        <v>5.7535816618911175</v>
      </c>
      <c r="F73" s="47">
        <f t="shared" si="14"/>
        <v>5.8092485549132951</v>
      </c>
      <c r="G73" s="47">
        <f t="shared" si="14"/>
        <v>5.7175141242937855</v>
      </c>
      <c r="H73" s="47">
        <f t="shared" ref="H73" si="16">H76/H78</f>
        <v>5.9561403508771926</v>
      </c>
    </row>
    <row r="74" spans="1:8" ht="60" x14ac:dyDescent="0.25">
      <c r="A74" s="215"/>
      <c r="B74" s="161" t="s">
        <v>182</v>
      </c>
      <c r="C74" s="164"/>
      <c r="D74" s="164"/>
      <c r="E74" s="36">
        <f>E75+E76</f>
        <v>4352</v>
      </c>
      <c r="F74" s="36">
        <f>F75+F76</f>
        <v>4358</v>
      </c>
      <c r="G74" s="36">
        <f>G75+G76</f>
        <v>4453</v>
      </c>
      <c r="H74" s="36">
        <f>H75+H76</f>
        <v>4456</v>
      </c>
    </row>
    <row r="75" spans="1:8" ht="30" x14ac:dyDescent="0.25">
      <c r="A75" s="216"/>
      <c r="B75" s="162" t="s">
        <v>1382</v>
      </c>
      <c r="C75" s="164" t="s">
        <v>1724</v>
      </c>
      <c r="D75" s="218" t="s">
        <v>1124</v>
      </c>
      <c r="E75" s="36">
        <v>2344</v>
      </c>
      <c r="F75" s="36">
        <v>2348</v>
      </c>
      <c r="G75" s="36">
        <v>2429</v>
      </c>
      <c r="H75" s="36">
        <v>2419</v>
      </c>
    </row>
    <row r="76" spans="1:8" ht="30" x14ac:dyDescent="0.25">
      <c r="A76" s="217"/>
      <c r="B76" s="163" t="s">
        <v>1384</v>
      </c>
      <c r="C76" s="164" t="s">
        <v>1723</v>
      </c>
      <c r="D76" s="219"/>
      <c r="E76" s="36">
        <v>2008</v>
      </c>
      <c r="F76" s="36">
        <v>2010</v>
      </c>
      <c r="G76" s="36">
        <v>2024</v>
      </c>
      <c r="H76" s="36">
        <v>2037</v>
      </c>
    </row>
    <row r="77" spans="1:8" ht="45" x14ac:dyDescent="0.25">
      <c r="A77" s="233"/>
      <c r="B77" s="233" t="s">
        <v>183</v>
      </c>
      <c r="C77" s="6" t="s">
        <v>184</v>
      </c>
      <c r="D77" s="218" t="s">
        <v>1124</v>
      </c>
      <c r="E77" s="11">
        <v>213</v>
      </c>
      <c r="F77" s="11">
        <v>202</v>
      </c>
      <c r="G77" s="41">
        <v>215</v>
      </c>
      <c r="H77" s="41">
        <v>210</v>
      </c>
    </row>
    <row r="78" spans="1:8" ht="45" x14ac:dyDescent="0.25">
      <c r="A78" s="234"/>
      <c r="B78" s="234"/>
      <c r="C78" s="6" t="s">
        <v>185</v>
      </c>
      <c r="D78" s="219"/>
      <c r="E78" s="11">
        <v>349</v>
      </c>
      <c r="F78" s="11">
        <v>346</v>
      </c>
      <c r="G78" s="36">
        <v>354</v>
      </c>
      <c r="H78" s="36">
        <v>342</v>
      </c>
    </row>
    <row r="79" spans="1:8" x14ac:dyDescent="0.25">
      <c r="A79" s="44"/>
      <c r="B79" s="48" t="s">
        <v>1383</v>
      </c>
      <c r="C79" s="46"/>
      <c r="D79" s="44" t="s">
        <v>1124</v>
      </c>
      <c r="E79" s="47" t="e">
        <f>E82/(E85+E86)</f>
        <v>#DIV/0!</v>
      </c>
      <c r="F79" s="47" t="e">
        <f>F82/(F85+F86)</f>
        <v>#DIV/0!</v>
      </c>
      <c r="G79" s="47" t="e">
        <f>G82/(G85+G86)</f>
        <v>#DIV/0!</v>
      </c>
      <c r="H79" s="47" t="e">
        <f>H82/(H85+H86)</f>
        <v>#DIV/0!</v>
      </c>
    </row>
    <row r="80" spans="1:8" x14ac:dyDescent="0.25">
      <c r="A80" s="44"/>
      <c r="B80" s="48" t="s">
        <v>1382</v>
      </c>
      <c r="C80" s="46"/>
      <c r="D80" s="44" t="s">
        <v>1124</v>
      </c>
      <c r="E80" s="47" t="e">
        <f t="shared" ref="E80:G81" si="17">E83/E85</f>
        <v>#DIV/0!</v>
      </c>
      <c r="F80" s="47" t="e">
        <f t="shared" si="17"/>
        <v>#DIV/0!</v>
      </c>
      <c r="G80" s="47" t="e">
        <f t="shared" si="17"/>
        <v>#DIV/0!</v>
      </c>
      <c r="H80" s="47" t="e">
        <f t="shared" ref="H80" si="18">H83/H85</f>
        <v>#DIV/0!</v>
      </c>
    </row>
    <row r="81" spans="1:8" x14ac:dyDescent="0.25">
      <c r="A81" s="44"/>
      <c r="B81" s="48" t="s">
        <v>1384</v>
      </c>
      <c r="C81" s="46"/>
      <c r="D81" s="44" t="s">
        <v>1124</v>
      </c>
      <c r="E81" s="47" t="e">
        <f t="shared" si="17"/>
        <v>#DIV/0!</v>
      </c>
      <c r="F81" s="47" t="e">
        <f t="shared" si="17"/>
        <v>#DIV/0!</v>
      </c>
      <c r="G81" s="47" t="e">
        <f t="shared" si="17"/>
        <v>#DIV/0!</v>
      </c>
      <c r="H81" s="47" t="e">
        <f t="shared" ref="H81" si="19">H84/H86</f>
        <v>#DIV/0!</v>
      </c>
    </row>
    <row r="82" spans="1:8" ht="60" x14ac:dyDescent="0.25">
      <c r="A82" s="215"/>
      <c r="B82" s="161" t="s">
        <v>182</v>
      </c>
      <c r="C82" s="164"/>
      <c r="D82" s="164"/>
      <c r="E82" s="36">
        <v>0</v>
      </c>
      <c r="F82" s="36">
        <v>0</v>
      </c>
      <c r="G82" s="36">
        <v>0</v>
      </c>
      <c r="H82" s="36">
        <v>0</v>
      </c>
    </row>
    <row r="83" spans="1:8" ht="30" x14ac:dyDescent="0.25">
      <c r="A83" s="216"/>
      <c r="B83" s="162" t="s">
        <v>1382</v>
      </c>
      <c r="C83" s="164" t="s">
        <v>1724</v>
      </c>
      <c r="D83" s="218" t="s">
        <v>1124</v>
      </c>
      <c r="E83" s="36">
        <v>0</v>
      </c>
      <c r="F83" s="36">
        <v>0</v>
      </c>
      <c r="G83" s="36">
        <v>0</v>
      </c>
      <c r="H83" s="36">
        <v>0</v>
      </c>
    </row>
    <row r="84" spans="1:8" ht="30" x14ac:dyDescent="0.25">
      <c r="A84" s="217"/>
      <c r="B84" s="163" t="s">
        <v>1384</v>
      </c>
      <c r="C84" s="164" t="s">
        <v>1723</v>
      </c>
      <c r="D84" s="219"/>
      <c r="E84" s="36">
        <v>0</v>
      </c>
      <c r="F84" s="36">
        <v>0</v>
      </c>
      <c r="G84" s="36">
        <v>0</v>
      </c>
      <c r="H84" s="36">
        <v>0</v>
      </c>
    </row>
    <row r="85" spans="1:8" ht="45" x14ac:dyDescent="0.25">
      <c r="A85" s="233"/>
      <c r="B85" s="233" t="s">
        <v>183</v>
      </c>
      <c r="C85" s="6" t="s">
        <v>184</v>
      </c>
      <c r="D85" s="218" t="s">
        <v>1124</v>
      </c>
      <c r="E85" s="36">
        <v>0</v>
      </c>
      <c r="F85" s="36">
        <v>0</v>
      </c>
      <c r="G85" s="36">
        <v>0</v>
      </c>
      <c r="H85" s="36">
        <v>0</v>
      </c>
    </row>
    <row r="86" spans="1:8" ht="45" x14ac:dyDescent="0.25">
      <c r="A86" s="234"/>
      <c r="B86" s="234"/>
      <c r="C86" s="6" t="s">
        <v>185</v>
      </c>
      <c r="D86" s="219"/>
      <c r="E86" s="36">
        <v>0</v>
      </c>
      <c r="F86" s="36">
        <v>0</v>
      </c>
      <c r="G86" s="36">
        <v>0</v>
      </c>
      <c r="H86" s="36">
        <v>0</v>
      </c>
    </row>
    <row r="87" spans="1:8" ht="30" x14ac:dyDescent="0.25">
      <c r="A87" s="44" t="s">
        <v>189</v>
      </c>
      <c r="B87" s="45" t="s">
        <v>188</v>
      </c>
      <c r="C87" s="46"/>
      <c r="D87" s="44"/>
      <c r="E87" s="47"/>
      <c r="F87" s="47"/>
      <c r="G87" s="47"/>
      <c r="H87" s="47"/>
    </row>
    <row r="88" spans="1:8" x14ac:dyDescent="0.25">
      <c r="A88" s="44"/>
      <c r="B88" s="48" t="s">
        <v>1381</v>
      </c>
      <c r="C88" s="46"/>
      <c r="D88" s="44" t="s">
        <v>9</v>
      </c>
      <c r="E88" s="47">
        <f>(E91+E92)/(E93+E94)*100</f>
        <v>19.117647058823529</v>
      </c>
      <c r="F88" s="47">
        <f>(F91+F92)/(F93+F94)*100</f>
        <v>22.105263157894736</v>
      </c>
      <c r="G88" s="47">
        <f>(G91+G92)/(G93+G94)*100</f>
        <v>19.096509240246405</v>
      </c>
      <c r="H88" s="47">
        <f>(H91+H92)/(H93+H94)*100</f>
        <v>20.689655172413794</v>
      </c>
    </row>
    <row r="89" spans="1:8" x14ac:dyDescent="0.25">
      <c r="A89" s="44"/>
      <c r="B89" s="48" t="s">
        <v>1382</v>
      </c>
      <c r="C89" s="46"/>
      <c r="D89" s="44" t="s">
        <v>9</v>
      </c>
      <c r="E89" s="47">
        <f t="shared" ref="E89:G90" si="20">E91/E93*100</f>
        <v>15.343915343915343</v>
      </c>
      <c r="F89" s="47">
        <f t="shared" si="20"/>
        <v>21.195652173913043</v>
      </c>
      <c r="G89" s="47">
        <f t="shared" si="20"/>
        <v>18.134715025906736</v>
      </c>
      <c r="H89" s="47">
        <f t="shared" ref="H89" si="21">H91/H93*100</f>
        <v>20.967741935483872</v>
      </c>
    </row>
    <row r="90" spans="1:8" x14ac:dyDescent="0.25">
      <c r="A90" s="44"/>
      <c r="B90" s="48" t="s">
        <v>1384</v>
      </c>
      <c r="C90" s="46"/>
      <c r="D90" s="44" t="s">
        <v>9</v>
      </c>
      <c r="E90" s="47">
        <f t="shared" si="20"/>
        <v>21.602787456445995</v>
      </c>
      <c r="F90" s="47">
        <f t="shared" si="20"/>
        <v>22.680412371134022</v>
      </c>
      <c r="G90" s="47">
        <f t="shared" si="20"/>
        <v>19.727891156462583</v>
      </c>
      <c r="H90" s="47">
        <f t="shared" ref="H90" si="22">H92/H94*100</f>
        <v>20.503597122302157</v>
      </c>
    </row>
    <row r="91" spans="1:8" ht="45" x14ac:dyDescent="0.25">
      <c r="A91" s="233"/>
      <c r="B91" s="233" t="s">
        <v>190</v>
      </c>
      <c r="C91" s="6" t="s">
        <v>191</v>
      </c>
      <c r="D91" s="218" t="s">
        <v>1124</v>
      </c>
      <c r="E91" s="11">
        <v>29</v>
      </c>
      <c r="F91" s="11">
        <v>39</v>
      </c>
      <c r="G91" s="11">
        <v>35</v>
      </c>
      <c r="H91" s="11">
        <v>39</v>
      </c>
    </row>
    <row r="92" spans="1:8" ht="45" x14ac:dyDescent="0.25">
      <c r="A92" s="234"/>
      <c r="B92" s="234"/>
      <c r="C92" s="6" t="s">
        <v>192</v>
      </c>
      <c r="D92" s="219"/>
      <c r="E92" s="11">
        <v>62</v>
      </c>
      <c r="F92" s="11">
        <v>66</v>
      </c>
      <c r="G92" s="36">
        <v>58</v>
      </c>
      <c r="H92" s="36">
        <v>57</v>
      </c>
    </row>
    <row r="93" spans="1:8" ht="45" x14ac:dyDescent="0.25">
      <c r="A93" s="233"/>
      <c r="B93" s="233" t="s">
        <v>193</v>
      </c>
      <c r="C93" s="6" t="s">
        <v>194</v>
      </c>
      <c r="D93" s="218" t="s">
        <v>1124</v>
      </c>
      <c r="E93" s="11">
        <v>189</v>
      </c>
      <c r="F93" s="11">
        <v>184</v>
      </c>
      <c r="G93" s="36">
        <v>193</v>
      </c>
      <c r="H93" s="36">
        <v>186</v>
      </c>
    </row>
    <row r="94" spans="1:8" ht="45" x14ac:dyDescent="0.25">
      <c r="A94" s="234"/>
      <c r="B94" s="234"/>
      <c r="C94" s="6" t="s">
        <v>195</v>
      </c>
      <c r="D94" s="219"/>
      <c r="E94" s="11">
        <v>287</v>
      </c>
      <c r="F94" s="11">
        <v>291</v>
      </c>
      <c r="G94" s="36">
        <v>294</v>
      </c>
      <c r="H94" s="36">
        <v>278</v>
      </c>
    </row>
    <row r="95" spans="1:8" x14ac:dyDescent="0.25">
      <c r="A95" s="44"/>
      <c r="B95" s="48" t="s">
        <v>1381</v>
      </c>
      <c r="C95" s="46"/>
      <c r="D95" s="44" t="s">
        <v>9</v>
      </c>
      <c r="E95" s="47" t="e">
        <f>(E98+E99)/(E100+E101)*100</f>
        <v>#DIV/0!</v>
      </c>
      <c r="F95" s="47" t="e">
        <f>(F98+F99)/(F100+F101)*100</f>
        <v>#DIV/0!</v>
      </c>
      <c r="G95" s="47" t="e">
        <f>(G98+G99)/(G100+G101)*100</f>
        <v>#DIV/0!</v>
      </c>
      <c r="H95" s="47" t="e">
        <f>(H98+H99)/(H100+H101)*100</f>
        <v>#DIV/0!</v>
      </c>
    </row>
    <row r="96" spans="1:8" x14ac:dyDescent="0.25">
      <c r="A96" s="44"/>
      <c r="B96" s="48" t="s">
        <v>1382</v>
      </c>
      <c r="C96" s="46"/>
      <c r="D96" s="44" t="s">
        <v>9</v>
      </c>
      <c r="E96" s="47" t="e">
        <f t="shared" ref="E96:G97" si="23">E98/E100*100</f>
        <v>#DIV/0!</v>
      </c>
      <c r="F96" s="47" t="e">
        <f t="shared" si="23"/>
        <v>#DIV/0!</v>
      </c>
      <c r="G96" s="47" t="e">
        <f t="shared" si="23"/>
        <v>#DIV/0!</v>
      </c>
      <c r="H96" s="47" t="e">
        <f t="shared" ref="H96" si="24">H98/H100*100</f>
        <v>#DIV/0!</v>
      </c>
    </row>
    <row r="97" spans="1:8" x14ac:dyDescent="0.25">
      <c r="A97" s="44"/>
      <c r="B97" s="48" t="s">
        <v>1384</v>
      </c>
      <c r="C97" s="46"/>
      <c r="D97" s="44" t="s">
        <v>9</v>
      </c>
      <c r="E97" s="47" t="e">
        <f t="shared" si="23"/>
        <v>#DIV/0!</v>
      </c>
      <c r="F97" s="47" t="e">
        <f t="shared" si="23"/>
        <v>#DIV/0!</v>
      </c>
      <c r="G97" s="47" t="e">
        <f t="shared" si="23"/>
        <v>#DIV/0!</v>
      </c>
      <c r="H97" s="47" t="e">
        <f t="shared" ref="H97" si="25">H99/H101*100</f>
        <v>#DIV/0!</v>
      </c>
    </row>
    <row r="98" spans="1:8" ht="45" x14ac:dyDescent="0.25">
      <c r="A98" s="233"/>
      <c r="B98" s="233" t="s">
        <v>190</v>
      </c>
      <c r="C98" s="6" t="s">
        <v>191</v>
      </c>
      <c r="D98" s="218" t="s">
        <v>1124</v>
      </c>
      <c r="E98" s="36">
        <v>0</v>
      </c>
      <c r="F98" s="36">
        <v>0</v>
      </c>
      <c r="G98" s="36">
        <v>0</v>
      </c>
      <c r="H98" s="36">
        <v>0</v>
      </c>
    </row>
    <row r="99" spans="1:8" ht="45" x14ac:dyDescent="0.25">
      <c r="A99" s="234"/>
      <c r="B99" s="234"/>
      <c r="C99" s="6" t="s">
        <v>192</v>
      </c>
      <c r="D99" s="219"/>
      <c r="E99" s="36">
        <v>0</v>
      </c>
      <c r="F99" s="36">
        <v>0</v>
      </c>
      <c r="G99" s="36">
        <v>0</v>
      </c>
      <c r="H99" s="36">
        <v>0</v>
      </c>
    </row>
    <row r="100" spans="1:8" ht="45" x14ac:dyDescent="0.25">
      <c r="A100" s="233"/>
      <c r="B100" s="233" t="s">
        <v>193</v>
      </c>
      <c r="C100" s="6" t="s">
        <v>194</v>
      </c>
      <c r="D100" s="218" t="s">
        <v>1124</v>
      </c>
      <c r="E100" s="36">
        <v>0</v>
      </c>
      <c r="F100" s="36">
        <v>0</v>
      </c>
      <c r="G100" s="36">
        <v>0</v>
      </c>
      <c r="H100" s="36">
        <v>0</v>
      </c>
    </row>
    <row r="101" spans="1:8" ht="45" x14ac:dyDescent="0.25">
      <c r="A101" s="234"/>
      <c r="B101" s="234"/>
      <c r="C101" s="6" t="s">
        <v>195</v>
      </c>
      <c r="D101" s="219"/>
      <c r="E101" s="36">
        <v>0</v>
      </c>
      <c r="F101" s="36">
        <v>0</v>
      </c>
      <c r="G101" s="36">
        <v>0</v>
      </c>
      <c r="H101" s="36">
        <v>0</v>
      </c>
    </row>
    <row r="102" spans="1:8" ht="45" x14ac:dyDescent="0.25">
      <c r="A102" s="44" t="s">
        <v>196</v>
      </c>
      <c r="B102" s="45" t="s">
        <v>1318</v>
      </c>
      <c r="C102" s="44"/>
      <c r="D102" s="44"/>
      <c r="E102" s="52"/>
      <c r="F102" s="52"/>
      <c r="G102" s="52"/>
      <c r="H102" s="52"/>
    </row>
    <row r="103" spans="1:8" x14ac:dyDescent="0.25">
      <c r="A103" s="58"/>
      <c r="B103" s="48" t="s">
        <v>1319</v>
      </c>
      <c r="C103" s="44"/>
      <c r="D103" s="44" t="s">
        <v>9</v>
      </c>
      <c r="E103" s="47" t="e">
        <f>(((E105/E107)/12*1000)/E109*100)</f>
        <v>#DIV/0!</v>
      </c>
      <c r="F103" s="47">
        <f>(((F105/F107)/12*1000)/F109*100)</f>
        <v>210012.04417846489</v>
      </c>
      <c r="G103" s="47">
        <f>(((G105/G107)/12*1000)/G109*100)</f>
        <v>190082.71091604428</v>
      </c>
      <c r="H103" s="47">
        <f>(((H105/H107)/12*1000)/H109*100)</f>
        <v>176452.23784512267</v>
      </c>
    </row>
    <row r="104" spans="1:8" x14ac:dyDescent="0.25">
      <c r="A104" s="58"/>
      <c r="B104" s="45" t="s">
        <v>205</v>
      </c>
      <c r="C104" s="44"/>
      <c r="D104" s="44" t="s">
        <v>9</v>
      </c>
      <c r="E104" s="47" t="e">
        <f>(((E106/E108)/12*1000)/E109*100)</f>
        <v>#DIV/0!</v>
      </c>
      <c r="F104" s="47">
        <f>(((F106/F108)/12*1000)/F109*100)</f>
        <v>221047.16951745146</v>
      </c>
      <c r="G104" s="47">
        <f>(((G106/G108)/12*1000)/G109*100)</f>
        <v>200312.90880090685</v>
      </c>
      <c r="H104" s="47">
        <f>(((H106/H108)/12*1000)/H109*100)</f>
        <v>179114.47251735683</v>
      </c>
    </row>
    <row r="105" spans="1:8" ht="75" x14ac:dyDescent="0.25">
      <c r="A105" s="19"/>
      <c r="B105" s="17" t="s">
        <v>197</v>
      </c>
      <c r="C105" s="6" t="s">
        <v>198</v>
      </c>
      <c r="D105" s="6" t="s">
        <v>1317</v>
      </c>
      <c r="E105" s="36"/>
      <c r="F105" s="36">
        <v>353479</v>
      </c>
      <c r="G105" s="188">
        <v>355479</v>
      </c>
      <c r="H105" s="188">
        <v>351935.4</v>
      </c>
    </row>
    <row r="106" spans="1:8" ht="60" customHeight="1" x14ac:dyDescent="0.25">
      <c r="A106" s="19"/>
      <c r="B106" s="17" t="s">
        <v>199</v>
      </c>
      <c r="C106" s="6" t="s">
        <v>200</v>
      </c>
      <c r="D106" s="6" t="s">
        <v>1317</v>
      </c>
      <c r="E106" s="36"/>
      <c r="F106" s="36">
        <v>323586</v>
      </c>
      <c r="G106" s="189">
        <v>323462</v>
      </c>
      <c r="H106" s="189">
        <v>318718.8</v>
      </c>
    </row>
    <row r="107" spans="1:8" ht="60" x14ac:dyDescent="0.25">
      <c r="A107" s="19"/>
      <c r="B107" s="17" t="s">
        <v>50</v>
      </c>
      <c r="C107" s="6" t="s">
        <v>51</v>
      </c>
      <c r="D107" s="6" t="s">
        <v>1124</v>
      </c>
      <c r="E107" s="36"/>
      <c r="F107" s="36">
        <v>522</v>
      </c>
      <c r="G107" s="189">
        <v>520</v>
      </c>
      <c r="H107" s="189">
        <v>510</v>
      </c>
    </row>
    <row r="108" spans="1:8" ht="60" x14ac:dyDescent="0.25">
      <c r="A108" s="19"/>
      <c r="B108" s="17" t="s">
        <v>201</v>
      </c>
      <c r="C108" s="6" t="s">
        <v>202</v>
      </c>
      <c r="D108" s="6" t="s">
        <v>1124</v>
      </c>
      <c r="E108" s="36"/>
      <c r="F108" s="36">
        <v>454</v>
      </c>
      <c r="G108" s="189">
        <v>449</v>
      </c>
      <c r="H108" s="189">
        <v>455</v>
      </c>
    </row>
    <row r="109" spans="1:8" ht="30" x14ac:dyDescent="0.25">
      <c r="A109" s="201"/>
      <c r="B109" s="202" t="s">
        <v>203</v>
      </c>
      <c r="C109" s="203" t="s">
        <v>204</v>
      </c>
      <c r="D109" s="203" t="s">
        <v>1408</v>
      </c>
      <c r="E109" s="199"/>
      <c r="F109" s="199">
        <v>26.87</v>
      </c>
      <c r="G109" s="204">
        <v>29.97</v>
      </c>
      <c r="H109" s="204">
        <v>32.590000000000003</v>
      </c>
    </row>
    <row r="110" spans="1:8" ht="60" x14ac:dyDescent="0.25">
      <c r="A110" s="49" t="s">
        <v>208</v>
      </c>
      <c r="B110" s="50" t="s">
        <v>207</v>
      </c>
      <c r="C110" s="46"/>
      <c r="D110" s="44"/>
      <c r="E110" s="46"/>
      <c r="F110" s="46"/>
      <c r="G110" s="46"/>
      <c r="H110" s="46"/>
    </row>
    <row r="111" spans="1:8" ht="30" customHeight="1" x14ac:dyDescent="0.25">
      <c r="A111" s="44" t="s">
        <v>210</v>
      </c>
      <c r="B111" s="45" t="s">
        <v>209</v>
      </c>
      <c r="C111" s="46"/>
      <c r="D111" s="44"/>
      <c r="E111" s="47"/>
      <c r="F111" s="47"/>
      <c r="G111" s="47"/>
      <c r="H111" s="47"/>
    </row>
    <row r="112" spans="1:8" x14ac:dyDescent="0.25">
      <c r="A112" s="57"/>
      <c r="B112" s="48" t="s">
        <v>1381</v>
      </c>
      <c r="C112" s="46"/>
      <c r="D112" s="221" t="s">
        <v>1314</v>
      </c>
      <c r="E112" s="47">
        <f>(E114+E115+E118)/((E120-E123-E126)+(E128+0.1*E129))</f>
        <v>17.71075873143316</v>
      </c>
      <c r="F112" s="47">
        <f>(F114+F115+F118)/((F120-F123-F126)+(F128+0.1*F129))</f>
        <v>18.044739869615238</v>
      </c>
      <c r="G112" s="47">
        <f>(G114+G115+G118)/((G120-G123-G126)+(G128+0.1*G129))</f>
        <v>19.664296708934984</v>
      </c>
      <c r="H112" s="47">
        <f>(H114+H115+H118)/((H120-H123-H126)+(H128+0.1*H129))</f>
        <v>20.271794994382425</v>
      </c>
    </row>
    <row r="113" spans="1:8" x14ac:dyDescent="0.25">
      <c r="A113" s="57"/>
      <c r="B113" s="48" t="s">
        <v>1383</v>
      </c>
      <c r="C113" s="46"/>
      <c r="D113" s="222"/>
      <c r="E113" s="47" t="e">
        <f>(E116+E117)/(E121-E124-E126)</f>
        <v>#DIV/0!</v>
      </c>
      <c r="F113" s="47" t="e">
        <f>(F116+F117)/(F121-F124-F126)</f>
        <v>#DIV/0!</v>
      </c>
      <c r="G113" s="47" t="e">
        <f>(G116+G117)/(G121-G124-G126)</f>
        <v>#DIV/0!</v>
      </c>
      <c r="H113" s="47" t="e">
        <f>(H116+H117)/(H121-H124-H126)</f>
        <v>#DIV/0!</v>
      </c>
    </row>
    <row r="114" spans="1:8" ht="45" x14ac:dyDescent="0.25">
      <c r="A114" s="233"/>
      <c r="B114" s="233" t="s">
        <v>211</v>
      </c>
      <c r="C114" s="6" t="s">
        <v>1387</v>
      </c>
      <c r="D114" s="235" t="s">
        <v>1314</v>
      </c>
      <c r="E114" s="36">
        <v>27525</v>
      </c>
      <c r="F114" s="36">
        <v>27525</v>
      </c>
      <c r="G114" s="36">
        <v>32042</v>
      </c>
      <c r="H114" s="36">
        <v>32224</v>
      </c>
    </row>
    <row r="115" spans="1:8" ht="45" x14ac:dyDescent="0.25">
      <c r="A115" s="234"/>
      <c r="B115" s="234"/>
      <c r="C115" s="6" t="s">
        <v>1388</v>
      </c>
      <c r="D115" s="236"/>
      <c r="E115" s="36">
        <v>43063</v>
      </c>
      <c r="F115" s="36">
        <v>43057</v>
      </c>
      <c r="G115" s="36">
        <v>48442</v>
      </c>
      <c r="H115" s="36">
        <v>52579</v>
      </c>
    </row>
    <row r="116" spans="1:8" ht="45" x14ac:dyDescent="0.25">
      <c r="A116" s="233"/>
      <c r="B116" s="233" t="s">
        <v>211</v>
      </c>
      <c r="C116" s="6" t="s">
        <v>1389</v>
      </c>
      <c r="D116" s="235" t="s">
        <v>1314</v>
      </c>
      <c r="E116" s="36">
        <v>0</v>
      </c>
      <c r="F116" s="36">
        <v>0</v>
      </c>
      <c r="G116" s="36">
        <v>0</v>
      </c>
      <c r="H116" s="36">
        <v>0</v>
      </c>
    </row>
    <row r="117" spans="1:8" ht="45" x14ac:dyDescent="0.25">
      <c r="A117" s="234"/>
      <c r="B117" s="234"/>
      <c r="C117" s="6" t="s">
        <v>1390</v>
      </c>
      <c r="D117" s="236"/>
      <c r="E117" s="36">
        <v>0</v>
      </c>
      <c r="F117" s="36">
        <v>0</v>
      </c>
      <c r="G117" s="36">
        <v>0</v>
      </c>
      <c r="H117" s="36">
        <v>0</v>
      </c>
    </row>
    <row r="118" spans="1:8" ht="30" x14ac:dyDescent="0.25">
      <c r="A118" s="17"/>
      <c r="B118" s="17" t="s">
        <v>212</v>
      </c>
      <c r="C118" s="6" t="s">
        <v>213</v>
      </c>
      <c r="D118" s="6" t="s">
        <v>1314</v>
      </c>
      <c r="E118" s="36">
        <v>0</v>
      </c>
      <c r="F118" s="36">
        <v>0</v>
      </c>
      <c r="G118" s="36">
        <v>0</v>
      </c>
      <c r="H118" s="36">
        <v>0</v>
      </c>
    </row>
    <row r="119" spans="1:8" ht="75" x14ac:dyDescent="0.25">
      <c r="A119" s="8"/>
      <c r="B119" s="17" t="s">
        <v>179</v>
      </c>
      <c r="C119" s="6" t="s">
        <v>214</v>
      </c>
      <c r="D119" s="6" t="s">
        <v>1124</v>
      </c>
      <c r="E119" s="36">
        <f t="shared" ref="E119:F119" si="26">E120+E121</f>
        <v>4352</v>
      </c>
      <c r="F119" s="36">
        <f t="shared" si="26"/>
        <v>4358</v>
      </c>
      <c r="G119" s="36">
        <f>G120+G121</f>
        <v>4453</v>
      </c>
      <c r="H119" s="36">
        <v>4456</v>
      </c>
    </row>
    <row r="120" spans="1:8" x14ac:dyDescent="0.25">
      <c r="A120" s="8"/>
      <c r="B120" s="17" t="s">
        <v>1381</v>
      </c>
      <c r="C120" s="6"/>
      <c r="D120" s="6"/>
      <c r="E120" s="36">
        <v>4352</v>
      </c>
      <c r="F120" s="36">
        <v>4358</v>
      </c>
      <c r="G120" s="36">
        <v>4453</v>
      </c>
      <c r="H120" s="36">
        <v>4456</v>
      </c>
    </row>
    <row r="121" spans="1:8" x14ac:dyDescent="0.25">
      <c r="A121" s="8"/>
      <c r="B121" s="17" t="s">
        <v>1383</v>
      </c>
      <c r="C121" s="6"/>
      <c r="D121" s="6"/>
      <c r="E121" s="36">
        <v>0</v>
      </c>
      <c r="F121" s="36">
        <v>0</v>
      </c>
      <c r="G121" s="36">
        <v>0</v>
      </c>
      <c r="H121" s="36">
        <v>0</v>
      </c>
    </row>
    <row r="122" spans="1:8" ht="90" x14ac:dyDescent="0.25">
      <c r="A122" s="215"/>
      <c r="B122" s="161" t="s">
        <v>215</v>
      </c>
      <c r="C122" s="164"/>
      <c r="D122" s="164"/>
      <c r="E122" s="36">
        <f>E123+E124</f>
        <v>381</v>
      </c>
      <c r="F122" s="36">
        <f>F123+F124</f>
        <v>450</v>
      </c>
      <c r="G122" s="36">
        <f>G123+G124</f>
        <v>363</v>
      </c>
      <c r="H122" s="36">
        <f>H123+H124</f>
        <v>276</v>
      </c>
    </row>
    <row r="123" spans="1:8" ht="30" x14ac:dyDescent="0.25">
      <c r="A123" s="216"/>
      <c r="B123" s="162" t="s">
        <v>1381</v>
      </c>
      <c r="C123" s="164" t="s">
        <v>1751</v>
      </c>
      <c r="D123" s="164" t="s">
        <v>1124</v>
      </c>
      <c r="E123" s="36">
        <v>381</v>
      </c>
      <c r="F123" s="36">
        <v>450</v>
      </c>
      <c r="G123" s="36">
        <v>363</v>
      </c>
      <c r="H123" s="36">
        <v>276</v>
      </c>
    </row>
    <row r="124" spans="1:8" ht="30" x14ac:dyDescent="0.25">
      <c r="A124" s="217"/>
      <c r="B124" s="163" t="s">
        <v>1383</v>
      </c>
      <c r="C124" s="164" t="s">
        <v>1751</v>
      </c>
      <c r="D124" s="164" t="s">
        <v>1124</v>
      </c>
      <c r="E124" s="36">
        <v>0</v>
      </c>
      <c r="F124" s="36">
        <v>0</v>
      </c>
      <c r="G124" s="36">
        <v>0</v>
      </c>
      <c r="H124" s="36">
        <v>0</v>
      </c>
    </row>
    <row r="125" spans="1:8" ht="90" x14ac:dyDescent="0.25">
      <c r="A125" s="215"/>
      <c r="B125" s="161" t="s">
        <v>216</v>
      </c>
      <c r="C125" s="164"/>
      <c r="D125" s="164"/>
      <c r="E125" s="36">
        <f>E126+E127</f>
        <v>0</v>
      </c>
      <c r="F125" s="36">
        <f>F126+F127</f>
        <v>0</v>
      </c>
      <c r="G125" s="36">
        <f>G126+G127</f>
        <v>0</v>
      </c>
      <c r="H125" s="36">
        <v>0</v>
      </c>
    </row>
    <row r="126" spans="1:8" ht="30" x14ac:dyDescent="0.25">
      <c r="A126" s="216"/>
      <c r="B126" s="162" t="s">
        <v>1381</v>
      </c>
      <c r="C126" s="164" t="s">
        <v>1752</v>
      </c>
      <c r="D126" s="164" t="s">
        <v>1124</v>
      </c>
      <c r="E126" s="36">
        <v>0</v>
      </c>
      <c r="F126" s="36">
        <v>0</v>
      </c>
      <c r="G126" s="36">
        <v>0</v>
      </c>
      <c r="H126" s="36">
        <v>0</v>
      </c>
    </row>
    <row r="127" spans="1:8" ht="30" x14ac:dyDescent="0.25">
      <c r="A127" s="217"/>
      <c r="B127" s="163" t="s">
        <v>1383</v>
      </c>
      <c r="C127" s="164" t="s">
        <v>1752</v>
      </c>
      <c r="D127" s="164" t="s">
        <v>1124</v>
      </c>
      <c r="E127" s="36">
        <v>0</v>
      </c>
      <c r="F127" s="36">
        <v>0</v>
      </c>
      <c r="G127" s="36">
        <v>0</v>
      </c>
      <c r="H127" s="36">
        <v>0</v>
      </c>
    </row>
    <row r="128" spans="1:8" ht="30" x14ac:dyDescent="0.25">
      <c r="A128" s="8"/>
      <c r="B128" s="17" t="s">
        <v>217</v>
      </c>
      <c r="C128" s="6" t="s">
        <v>218</v>
      </c>
      <c r="D128" s="218" t="s">
        <v>1124</v>
      </c>
      <c r="E128" s="36">
        <v>11</v>
      </c>
      <c r="F128" s="36">
        <v>1</v>
      </c>
      <c r="G128" s="36">
        <v>0</v>
      </c>
      <c r="H128" s="36">
        <v>0</v>
      </c>
    </row>
    <row r="129" spans="1:8" ht="30" x14ac:dyDescent="0.25">
      <c r="A129" s="8"/>
      <c r="B129" s="17" t="s">
        <v>219</v>
      </c>
      <c r="C129" s="6" t="s">
        <v>220</v>
      </c>
      <c r="D129" s="219"/>
      <c r="E129" s="36">
        <v>36</v>
      </c>
      <c r="F129" s="36">
        <v>25</v>
      </c>
      <c r="G129" s="36">
        <v>29</v>
      </c>
      <c r="H129" s="36">
        <v>33</v>
      </c>
    </row>
    <row r="130" spans="1:8" ht="30" customHeight="1" x14ac:dyDescent="0.25">
      <c r="A130" s="44" t="s">
        <v>232</v>
      </c>
      <c r="B130" s="45" t="s">
        <v>221</v>
      </c>
      <c r="C130" s="46"/>
      <c r="D130" s="44"/>
      <c r="E130" s="46"/>
      <c r="F130" s="46"/>
      <c r="G130" s="46"/>
      <c r="H130" s="46"/>
    </row>
    <row r="131" spans="1:8" x14ac:dyDescent="0.25">
      <c r="A131" s="44"/>
      <c r="B131" s="45" t="s">
        <v>73</v>
      </c>
      <c r="C131" s="46"/>
      <c r="D131" s="44"/>
      <c r="E131" s="47"/>
      <c r="F131" s="47"/>
      <c r="G131" s="47"/>
      <c r="H131" s="47"/>
    </row>
    <row r="132" spans="1:8" x14ac:dyDescent="0.25">
      <c r="A132" s="44"/>
      <c r="B132" s="48" t="s">
        <v>1381</v>
      </c>
      <c r="C132" s="46"/>
      <c r="D132" s="44" t="s">
        <v>9</v>
      </c>
      <c r="E132" s="47">
        <f>(E141+E142+E154)/(E157+E158+E161)*100</f>
        <v>86.956521739130437</v>
      </c>
      <c r="F132" s="47">
        <f>(F141+F142+F154)/(F157+F158+F161)*100</f>
        <v>86.36363636363636</v>
      </c>
      <c r="G132" s="47">
        <f>(G141+G142+G154)/(G157+G158+G161)*100</f>
        <v>85.714285714285708</v>
      </c>
      <c r="H132" s="47">
        <f>(H141+H142+H154)/(H157+H158+H161)*100</f>
        <v>90.476190476190482</v>
      </c>
    </row>
    <row r="133" spans="1:8" x14ac:dyDescent="0.25">
      <c r="A133" s="44"/>
      <c r="B133" s="48" t="s">
        <v>1383</v>
      </c>
      <c r="C133" s="46"/>
      <c r="D133" s="44" t="s">
        <v>9</v>
      </c>
      <c r="E133" s="47" t="e">
        <f>(E143+E144)/(E159+E160)*100</f>
        <v>#DIV/0!</v>
      </c>
      <c r="F133" s="47" t="e">
        <f>(F143+F144)/(F159+F160)*100</f>
        <v>#DIV/0!</v>
      </c>
      <c r="G133" s="47" t="e">
        <f>(G143+G144)/(G159+G160)*100</f>
        <v>#DIV/0!</v>
      </c>
      <c r="H133" s="47" t="e">
        <f>(H143+H144)/(H159+H160)*100</f>
        <v>#DIV/0!</v>
      </c>
    </row>
    <row r="134" spans="1:8" x14ac:dyDescent="0.25">
      <c r="A134" s="44"/>
      <c r="B134" s="45" t="s">
        <v>74</v>
      </c>
      <c r="C134" s="46"/>
      <c r="D134" s="44"/>
      <c r="E134" s="52"/>
      <c r="F134" s="52"/>
      <c r="G134" s="52"/>
      <c r="H134" s="52"/>
    </row>
    <row r="135" spans="1:8" x14ac:dyDescent="0.25">
      <c r="A135" s="44"/>
      <c r="B135" s="48" t="s">
        <v>1381</v>
      </c>
      <c r="C135" s="46"/>
      <c r="D135" s="44" t="s">
        <v>9</v>
      </c>
      <c r="E135" s="47">
        <f>(E145+E146+E155)/(E157+E158+E161)*100</f>
        <v>95.652173913043484</v>
      </c>
      <c r="F135" s="47">
        <f>(F145+F146+F155)/(F157+F158+F161)*100</f>
        <v>95.454545454545453</v>
      </c>
      <c r="G135" s="47">
        <f>(G145+G146+G155)/(G157+G158+G161)*100</f>
        <v>90.476190476190482</v>
      </c>
      <c r="H135" s="47">
        <f>(H145+H146+H155)/(H157+H158+H161)*100</f>
        <v>90.476190476190482</v>
      </c>
    </row>
    <row r="136" spans="1:8" x14ac:dyDescent="0.25">
      <c r="A136" s="44"/>
      <c r="B136" s="48" t="s">
        <v>1383</v>
      </c>
      <c r="C136" s="46"/>
      <c r="D136" s="44" t="s">
        <v>9</v>
      </c>
      <c r="E136" s="47" t="e">
        <f>(E147+E148)/(E159+E160)*100</f>
        <v>#DIV/0!</v>
      </c>
      <c r="F136" s="47" t="e">
        <f>(F147+F148)/(F159+F160)*100</f>
        <v>#DIV/0!</v>
      </c>
      <c r="G136" s="47" t="e">
        <f>(G147+G148)/(G159+G160)*100</f>
        <v>#DIV/0!</v>
      </c>
      <c r="H136" s="47" t="e">
        <f>(H147+H148)/(H159+H160)*100</f>
        <v>#DIV/0!</v>
      </c>
    </row>
    <row r="137" spans="1:8" x14ac:dyDescent="0.25">
      <c r="A137" s="44"/>
      <c r="B137" s="45" t="s">
        <v>75</v>
      </c>
      <c r="C137" s="46"/>
      <c r="D137" s="44"/>
      <c r="E137" s="47"/>
      <c r="F137" s="47"/>
      <c r="G137" s="47"/>
      <c r="H137" s="47"/>
    </row>
    <row r="138" spans="1:8" x14ac:dyDescent="0.25">
      <c r="A138" s="44"/>
      <c r="B138" s="48" t="s">
        <v>1381</v>
      </c>
      <c r="C138" s="46"/>
      <c r="D138" s="44" t="s">
        <v>9</v>
      </c>
      <c r="E138" s="47">
        <f>(E149+E150+E156)/(E157+E158+E161)*100</f>
        <v>91.304347826086953</v>
      </c>
      <c r="F138" s="47">
        <f>(F149+F150+F156)/(F157+F158+F161)*100</f>
        <v>90.909090909090907</v>
      </c>
      <c r="G138" s="47">
        <f>(G149+G150+G156)/(G157+G158+G161)*100</f>
        <v>90.476190476190482</v>
      </c>
      <c r="H138" s="47">
        <f>(H149+H150+H156)/(H157+H158+H161)*100</f>
        <v>90.476190476190482</v>
      </c>
    </row>
    <row r="139" spans="1:8" x14ac:dyDescent="0.25">
      <c r="A139" s="44"/>
      <c r="B139" s="48" t="s">
        <v>1383</v>
      </c>
      <c r="C139" s="46"/>
      <c r="D139" s="44" t="s">
        <v>9</v>
      </c>
      <c r="E139" s="47" t="e">
        <f>(E151+E152)/(E159+E160)*100</f>
        <v>#DIV/0!</v>
      </c>
      <c r="F139" s="47" t="e">
        <f>(F151+F152)/(F159+F160)*100</f>
        <v>#DIV/0!</v>
      </c>
      <c r="G139" s="47" t="e">
        <f>(G151+G152)/(G159+G160)*100</f>
        <v>#DIV/0!</v>
      </c>
      <c r="H139" s="47" t="e">
        <f>(H151+H152)/(H159+H160)*100</f>
        <v>#DIV/0!</v>
      </c>
    </row>
    <row r="140" spans="1:8" ht="45" x14ac:dyDescent="0.25">
      <c r="A140" s="8"/>
      <c r="B140" s="22" t="s">
        <v>222</v>
      </c>
      <c r="C140" s="6"/>
      <c r="D140" s="8"/>
      <c r="E140" s="11"/>
      <c r="F140" s="11"/>
      <c r="G140" s="11"/>
      <c r="H140" s="11"/>
    </row>
    <row r="141" spans="1:8" ht="45" x14ac:dyDescent="0.25">
      <c r="A141" s="226"/>
      <c r="B141" s="230" t="s">
        <v>223</v>
      </c>
      <c r="C141" s="6" t="s">
        <v>1753</v>
      </c>
      <c r="D141" s="218" t="s">
        <v>1315</v>
      </c>
      <c r="E141" s="136">
        <v>5</v>
      </c>
      <c r="F141" s="136">
        <v>5</v>
      </c>
      <c r="G141" s="136">
        <v>5</v>
      </c>
      <c r="H141" s="136">
        <v>5</v>
      </c>
    </row>
    <row r="142" spans="1:8" ht="45" x14ac:dyDescent="0.25">
      <c r="A142" s="227"/>
      <c r="B142" s="231"/>
      <c r="C142" s="6" t="s">
        <v>1392</v>
      </c>
      <c r="D142" s="219"/>
      <c r="E142" s="136">
        <v>15</v>
      </c>
      <c r="F142" s="136">
        <v>14</v>
      </c>
      <c r="G142" s="136">
        <v>13</v>
      </c>
      <c r="H142" s="136">
        <v>14</v>
      </c>
    </row>
    <row r="143" spans="1:8" ht="45" x14ac:dyDescent="0.25">
      <c r="A143" s="227"/>
      <c r="B143" s="231"/>
      <c r="C143" s="6" t="s">
        <v>1391</v>
      </c>
      <c r="D143" s="218" t="s">
        <v>1315</v>
      </c>
      <c r="E143" s="11">
        <v>0</v>
      </c>
      <c r="F143" s="11">
        <v>0</v>
      </c>
      <c r="G143" s="11">
        <v>0</v>
      </c>
      <c r="H143" s="11">
        <v>0</v>
      </c>
    </row>
    <row r="144" spans="1:8" ht="45" x14ac:dyDescent="0.25">
      <c r="A144" s="228"/>
      <c r="B144" s="232"/>
      <c r="C144" s="6" t="s">
        <v>1393</v>
      </c>
      <c r="D144" s="219"/>
      <c r="E144" s="11">
        <v>0</v>
      </c>
      <c r="F144" s="11">
        <v>0</v>
      </c>
      <c r="G144" s="11">
        <v>0</v>
      </c>
      <c r="H144" s="11">
        <v>0</v>
      </c>
    </row>
    <row r="145" spans="1:8" ht="45" x14ac:dyDescent="0.25">
      <c r="A145" s="226"/>
      <c r="B145" s="230" t="s">
        <v>74</v>
      </c>
      <c r="C145" s="6" t="s">
        <v>1394</v>
      </c>
      <c r="D145" s="218" t="s">
        <v>1315</v>
      </c>
      <c r="E145" s="136">
        <v>5</v>
      </c>
      <c r="F145" s="136">
        <v>5</v>
      </c>
      <c r="G145" s="136">
        <v>5</v>
      </c>
      <c r="H145" s="136">
        <v>5</v>
      </c>
    </row>
    <row r="146" spans="1:8" ht="45" x14ac:dyDescent="0.25">
      <c r="A146" s="227"/>
      <c r="B146" s="231"/>
      <c r="C146" s="6" t="s">
        <v>1396</v>
      </c>
      <c r="D146" s="219"/>
      <c r="E146" s="136">
        <v>17</v>
      </c>
      <c r="F146" s="136">
        <v>16</v>
      </c>
      <c r="G146" s="136">
        <v>14</v>
      </c>
      <c r="H146" s="136">
        <v>14</v>
      </c>
    </row>
    <row r="147" spans="1:8" ht="45" x14ac:dyDescent="0.25">
      <c r="A147" s="227"/>
      <c r="B147" s="231"/>
      <c r="C147" s="6" t="s">
        <v>1395</v>
      </c>
      <c r="D147" s="218" t="s">
        <v>1315</v>
      </c>
      <c r="E147" s="11">
        <v>0</v>
      </c>
      <c r="F147" s="11">
        <v>0</v>
      </c>
      <c r="G147" s="11">
        <v>0</v>
      </c>
      <c r="H147" s="11">
        <v>0</v>
      </c>
    </row>
    <row r="148" spans="1:8" ht="45" x14ac:dyDescent="0.25">
      <c r="A148" s="228"/>
      <c r="B148" s="232"/>
      <c r="C148" s="6" t="s">
        <v>1397</v>
      </c>
      <c r="D148" s="219"/>
      <c r="E148" s="11">
        <v>0</v>
      </c>
      <c r="F148" s="11">
        <v>0</v>
      </c>
      <c r="G148" s="11">
        <v>0</v>
      </c>
      <c r="H148" s="11">
        <v>0</v>
      </c>
    </row>
    <row r="149" spans="1:8" ht="45" x14ac:dyDescent="0.25">
      <c r="A149" s="226"/>
      <c r="B149" s="230" t="s">
        <v>224</v>
      </c>
      <c r="C149" s="6" t="s">
        <v>1398</v>
      </c>
      <c r="D149" s="218" t="s">
        <v>1315</v>
      </c>
      <c r="E149" s="136">
        <v>5</v>
      </c>
      <c r="F149" s="136">
        <v>5</v>
      </c>
      <c r="G149" s="136">
        <v>5</v>
      </c>
      <c r="H149" s="136">
        <v>5</v>
      </c>
    </row>
    <row r="150" spans="1:8" ht="45" x14ac:dyDescent="0.25">
      <c r="A150" s="227"/>
      <c r="B150" s="231"/>
      <c r="C150" s="6" t="s">
        <v>1400</v>
      </c>
      <c r="D150" s="219"/>
      <c r="E150" s="136">
        <v>16</v>
      </c>
      <c r="F150" s="136">
        <v>15</v>
      </c>
      <c r="G150" s="136">
        <v>14</v>
      </c>
      <c r="H150" s="136">
        <v>14</v>
      </c>
    </row>
    <row r="151" spans="1:8" ht="45" x14ac:dyDescent="0.25">
      <c r="A151" s="227"/>
      <c r="B151" s="231"/>
      <c r="C151" s="6" t="s">
        <v>1399</v>
      </c>
      <c r="D151" s="218" t="s">
        <v>1315</v>
      </c>
      <c r="E151" s="11">
        <v>0</v>
      </c>
      <c r="F151" s="11">
        <v>0</v>
      </c>
      <c r="G151" s="11">
        <v>0</v>
      </c>
      <c r="H151" s="11">
        <v>0</v>
      </c>
    </row>
    <row r="152" spans="1:8" ht="45" x14ac:dyDescent="0.25">
      <c r="A152" s="228"/>
      <c r="B152" s="232"/>
      <c r="C152" s="6" t="s">
        <v>1401</v>
      </c>
      <c r="D152" s="219"/>
      <c r="E152" s="11">
        <v>0</v>
      </c>
      <c r="F152" s="11">
        <v>0</v>
      </c>
      <c r="G152" s="11">
        <v>0</v>
      </c>
      <c r="H152" s="11">
        <v>0</v>
      </c>
    </row>
    <row r="153" spans="1:8" ht="30" x14ac:dyDescent="0.25">
      <c r="A153" s="8"/>
      <c r="B153" s="22" t="s">
        <v>225</v>
      </c>
      <c r="C153" s="6"/>
      <c r="D153" s="8"/>
      <c r="E153" s="11"/>
      <c r="F153" s="11"/>
      <c r="G153" s="11"/>
      <c r="H153" s="11"/>
    </row>
    <row r="154" spans="1:8" ht="30" x14ac:dyDescent="0.25">
      <c r="A154" s="8"/>
      <c r="B154" s="22" t="s">
        <v>223</v>
      </c>
      <c r="C154" s="6" t="s">
        <v>226</v>
      </c>
      <c r="D154" s="218" t="s">
        <v>1315</v>
      </c>
      <c r="E154" s="11">
        <v>0</v>
      </c>
      <c r="F154" s="11">
        <v>0</v>
      </c>
      <c r="G154" s="11">
        <v>0</v>
      </c>
      <c r="H154" s="11">
        <v>0</v>
      </c>
    </row>
    <row r="155" spans="1:8" ht="30" x14ac:dyDescent="0.25">
      <c r="A155" s="8"/>
      <c r="B155" s="22" t="s">
        <v>74</v>
      </c>
      <c r="C155" s="6" t="s">
        <v>227</v>
      </c>
      <c r="D155" s="219"/>
      <c r="E155" s="11">
        <v>0</v>
      </c>
      <c r="F155" s="11">
        <v>0</v>
      </c>
      <c r="G155" s="11">
        <v>0</v>
      </c>
      <c r="H155" s="11">
        <v>0</v>
      </c>
    </row>
    <row r="156" spans="1:8" ht="30" x14ac:dyDescent="0.25">
      <c r="A156" s="8"/>
      <c r="B156" s="22" t="s">
        <v>224</v>
      </c>
      <c r="C156" s="6" t="s">
        <v>228</v>
      </c>
      <c r="D156" s="220"/>
      <c r="E156" s="11">
        <v>0</v>
      </c>
      <c r="F156" s="11">
        <v>0</v>
      </c>
      <c r="G156" s="11">
        <v>0</v>
      </c>
      <c r="H156" s="11">
        <v>0</v>
      </c>
    </row>
    <row r="157" spans="1:8" ht="45" x14ac:dyDescent="0.25">
      <c r="A157" s="226"/>
      <c r="B157" s="230" t="s">
        <v>229</v>
      </c>
      <c r="C157" s="6" t="s">
        <v>1402</v>
      </c>
      <c r="D157" s="218" t="s">
        <v>1315</v>
      </c>
      <c r="E157" s="136">
        <v>5</v>
      </c>
      <c r="F157" s="136">
        <v>5</v>
      </c>
      <c r="G157" s="136">
        <v>5</v>
      </c>
      <c r="H157" s="136">
        <v>5</v>
      </c>
    </row>
    <row r="158" spans="1:8" ht="45" x14ac:dyDescent="0.25">
      <c r="A158" s="227"/>
      <c r="B158" s="231"/>
      <c r="C158" s="6" t="s">
        <v>1404</v>
      </c>
      <c r="D158" s="219"/>
      <c r="E158" s="136">
        <v>18</v>
      </c>
      <c r="F158" s="136">
        <v>17</v>
      </c>
      <c r="G158" s="136">
        <v>16</v>
      </c>
      <c r="H158" s="136">
        <v>16</v>
      </c>
    </row>
    <row r="159" spans="1:8" ht="45" x14ac:dyDescent="0.25">
      <c r="A159" s="227"/>
      <c r="B159" s="231"/>
      <c r="C159" s="6" t="s">
        <v>1403</v>
      </c>
      <c r="D159" s="218" t="s">
        <v>1315</v>
      </c>
      <c r="E159" s="11">
        <v>0</v>
      </c>
      <c r="F159" s="11">
        <v>0</v>
      </c>
      <c r="G159" s="11">
        <v>0</v>
      </c>
      <c r="H159" s="11">
        <v>0</v>
      </c>
    </row>
    <row r="160" spans="1:8" ht="45" x14ac:dyDescent="0.25">
      <c r="A160" s="228"/>
      <c r="B160" s="232"/>
      <c r="C160" s="6" t="s">
        <v>1405</v>
      </c>
      <c r="D160" s="219"/>
      <c r="E160" s="11">
        <v>0</v>
      </c>
      <c r="F160" s="11">
        <v>0</v>
      </c>
      <c r="G160" s="11">
        <v>0</v>
      </c>
      <c r="H160" s="11">
        <v>0</v>
      </c>
    </row>
    <row r="161" spans="1:8" ht="30" x14ac:dyDescent="0.25">
      <c r="A161" s="8"/>
      <c r="B161" s="22" t="s">
        <v>230</v>
      </c>
      <c r="C161" s="6" t="s">
        <v>231</v>
      </c>
      <c r="D161" s="6" t="s">
        <v>1315</v>
      </c>
      <c r="E161" s="11">
        <v>0</v>
      </c>
      <c r="F161" s="11">
        <v>0</v>
      </c>
      <c r="G161" s="11">
        <v>0</v>
      </c>
      <c r="H161" s="11">
        <v>0</v>
      </c>
    </row>
    <row r="162" spans="1:8" ht="30" customHeight="1" x14ac:dyDescent="0.25">
      <c r="A162" s="44" t="s">
        <v>233</v>
      </c>
      <c r="B162" s="45" t="s">
        <v>241</v>
      </c>
      <c r="C162" s="46"/>
      <c r="D162" s="44"/>
      <c r="E162" s="52"/>
      <c r="F162" s="52"/>
      <c r="G162" s="52"/>
      <c r="H162" s="52"/>
    </row>
    <row r="163" spans="1:8" x14ac:dyDescent="0.25">
      <c r="A163" s="57"/>
      <c r="B163" s="72" t="s">
        <v>206</v>
      </c>
      <c r="C163" s="46"/>
      <c r="D163" s="44"/>
      <c r="E163" s="47"/>
      <c r="F163" s="47"/>
      <c r="G163" s="47"/>
      <c r="H163" s="47"/>
    </row>
    <row r="164" spans="1:8" x14ac:dyDescent="0.25">
      <c r="A164" s="57"/>
      <c r="B164" s="48" t="s">
        <v>1381</v>
      </c>
      <c r="C164" s="46"/>
      <c r="D164" s="44" t="s">
        <v>1315</v>
      </c>
      <c r="E164" s="47">
        <f>(E169+E170+E177)/(E179+E181)*100</f>
        <v>18.458740622868834</v>
      </c>
      <c r="F164" s="47">
        <f>(F169+F170+F177)/(F179+F181)*100</f>
        <v>21.122262773722628</v>
      </c>
      <c r="G164" s="47">
        <f>(G169+G170+G177)/(G179+G181)*100</f>
        <v>22.846943328871038</v>
      </c>
      <c r="H164" s="47">
        <f>(H169+H170+H177)/(H179+H181)*100</f>
        <v>27.066161728670085</v>
      </c>
    </row>
    <row r="165" spans="1:8" x14ac:dyDescent="0.25">
      <c r="A165" s="57"/>
      <c r="B165" s="48" t="s">
        <v>1383</v>
      </c>
      <c r="C165" s="46"/>
      <c r="D165" s="44" t="s">
        <v>1315</v>
      </c>
      <c r="E165" s="47" t="e">
        <f>(E171+E172)/(E180)*100</f>
        <v>#DIV/0!</v>
      </c>
      <c r="F165" s="47" t="e">
        <f>(F171+F172)/(F180)*100</f>
        <v>#DIV/0!</v>
      </c>
      <c r="G165" s="47" t="e">
        <f>(G171+G172)/(G180)*100</f>
        <v>#DIV/0!</v>
      </c>
      <c r="H165" s="47" t="e">
        <f>(H171+H172)/(H180)*100</f>
        <v>#DIV/0!</v>
      </c>
    </row>
    <row r="166" spans="1:8" x14ac:dyDescent="0.25">
      <c r="A166" s="57"/>
      <c r="B166" s="72" t="s">
        <v>242</v>
      </c>
      <c r="C166" s="46"/>
      <c r="D166" s="44"/>
      <c r="E166" s="47"/>
      <c r="F166" s="47"/>
      <c r="G166" s="47"/>
      <c r="H166" s="47"/>
    </row>
    <row r="167" spans="1:8" x14ac:dyDescent="0.25">
      <c r="A167" s="57"/>
      <c r="B167" s="48" t="s">
        <v>1381</v>
      </c>
      <c r="C167" s="46"/>
      <c r="D167" s="44" t="s">
        <v>1315</v>
      </c>
      <c r="E167" s="47">
        <f>(E173+E174+E178)/(E179+E181)*100</f>
        <v>12.752898385996817</v>
      </c>
      <c r="F167" s="47">
        <f>(F173+F174+F178)/(F179+F181)*100</f>
        <v>14.416058394160583</v>
      </c>
      <c r="G167" s="47">
        <f>(G173+G174+G178)/(G179+G181)*100</f>
        <v>13.989290495314592</v>
      </c>
      <c r="H167" s="47">
        <f>(H173+H174+H178)/(H179+H181)*100</f>
        <v>17.39808420583649</v>
      </c>
    </row>
    <row r="168" spans="1:8" x14ac:dyDescent="0.25">
      <c r="A168" s="57"/>
      <c r="B168" s="48" t="s">
        <v>1383</v>
      </c>
      <c r="C168" s="46"/>
      <c r="D168" s="44" t="s">
        <v>1315</v>
      </c>
      <c r="E168" s="47" t="e">
        <f>(E175+E176)/(E180)*100</f>
        <v>#DIV/0!</v>
      </c>
      <c r="F168" s="47" t="e">
        <f>(F175+F176)/(F180)*100</f>
        <v>#DIV/0!</v>
      </c>
      <c r="G168" s="47" t="e">
        <f>(G175+G176)/(G180)*100</f>
        <v>#DIV/0!</v>
      </c>
      <c r="H168" s="47" t="e">
        <f>(H175+H176)/(H180)*100</f>
        <v>#DIV/0!</v>
      </c>
    </row>
    <row r="169" spans="1:8" ht="30" customHeight="1" x14ac:dyDescent="0.25">
      <c r="A169" s="226"/>
      <c r="B169" s="230" t="s">
        <v>234</v>
      </c>
      <c r="C169" s="6" t="s">
        <v>1409</v>
      </c>
      <c r="D169" s="218" t="s">
        <v>1315</v>
      </c>
      <c r="E169" s="190">
        <v>223</v>
      </c>
      <c r="F169" s="190">
        <v>254</v>
      </c>
      <c r="G169" s="190">
        <v>352</v>
      </c>
      <c r="H169" s="190">
        <v>299</v>
      </c>
    </row>
    <row r="170" spans="1:8" ht="45" x14ac:dyDescent="0.25">
      <c r="A170" s="227"/>
      <c r="B170" s="231"/>
      <c r="C170" s="6" t="s">
        <v>1410</v>
      </c>
      <c r="D170" s="219"/>
      <c r="E170" s="36">
        <v>589</v>
      </c>
      <c r="F170" s="36">
        <v>672</v>
      </c>
      <c r="G170" s="36">
        <v>672</v>
      </c>
      <c r="H170" s="36">
        <v>916</v>
      </c>
    </row>
    <row r="171" spans="1:8" ht="45" x14ac:dyDescent="0.25">
      <c r="A171" s="227"/>
      <c r="B171" s="231"/>
      <c r="C171" s="6" t="s">
        <v>1411</v>
      </c>
      <c r="D171" s="218" t="s">
        <v>1315</v>
      </c>
      <c r="E171" s="36">
        <v>0</v>
      </c>
      <c r="F171" s="36">
        <v>0</v>
      </c>
      <c r="G171" s="36">
        <v>0</v>
      </c>
      <c r="H171" s="36">
        <v>0</v>
      </c>
    </row>
    <row r="172" spans="1:8" ht="45" x14ac:dyDescent="0.25">
      <c r="A172" s="228"/>
      <c r="B172" s="232"/>
      <c r="C172" s="6" t="s">
        <v>1412</v>
      </c>
      <c r="D172" s="219"/>
      <c r="E172" s="36">
        <v>0</v>
      </c>
      <c r="F172" s="36">
        <v>0</v>
      </c>
      <c r="G172" s="36">
        <v>0</v>
      </c>
      <c r="H172" s="36">
        <v>0</v>
      </c>
    </row>
    <row r="173" spans="1:8" ht="45" customHeight="1" x14ac:dyDescent="0.25">
      <c r="A173" s="226"/>
      <c r="B173" s="230" t="s">
        <v>235</v>
      </c>
      <c r="C173" s="86" t="s">
        <v>1718</v>
      </c>
      <c r="D173" s="218" t="s">
        <v>1315</v>
      </c>
      <c r="E173" s="36">
        <v>126</v>
      </c>
      <c r="F173" s="36">
        <v>215</v>
      </c>
      <c r="G173" s="36">
        <v>136</v>
      </c>
      <c r="H173" s="36">
        <v>235</v>
      </c>
    </row>
    <row r="174" spans="1:8" ht="45" x14ac:dyDescent="0.25">
      <c r="A174" s="227"/>
      <c r="B174" s="231"/>
      <c r="C174" s="86" t="s">
        <v>1719</v>
      </c>
      <c r="D174" s="219"/>
      <c r="E174" s="36">
        <v>435</v>
      </c>
      <c r="F174" s="36">
        <v>417</v>
      </c>
      <c r="G174" s="36">
        <v>491</v>
      </c>
      <c r="H174" s="36">
        <v>546</v>
      </c>
    </row>
    <row r="175" spans="1:8" ht="45" x14ac:dyDescent="0.25">
      <c r="A175" s="227"/>
      <c r="B175" s="231"/>
      <c r="C175" s="86" t="s">
        <v>1720</v>
      </c>
      <c r="D175" s="218" t="s">
        <v>1315</v>
      </c>
      <c r="E175" s="36">
        <v>0</v>
      </c>
      <c r="F175" s="36">
        <v>0</v>
      </c>
      <c r="G175" s="36">
        <v>0</v>
      </c>
      <c r="H175" s="36">
        <v>0</v>
      </c>
    </row>
    <row r="176" spans="1:8" ht="45" x14ac:dyDescent="0.25">
      <c r="A176" s="228"/>
      <c r="B176" s="232"/>
      <c r="C176" s="86" t="s">
        <v>1721</v>
      </c>
      <c r="D176" s="219"/>
      <c r="E176" s="36">
        <v>0</v>
      </c>
      <c r="F176" s="36">
        <v>0</v>
      </c>
      <c r="G176" s="36">
        <v>0</v>
      </c>
      <c r="H176" s="36">
        <v>0</v>
      </c>
    </row>
    <row r="177" spans="1:8" ht="30" x14ac:dyDescent="0.25">
      <c r="A177" s="23"/>
      <c r="B177" s="22" t="s">
        <v>236</v>
      </c>
      <c r="C177" s="86" t="s">
        <v>237</v>
      </c>
      <c r="D177" s="218" t="s">
        <v>1315</v>
      </c>
      <c r="E177" s="36">
        <v>0</v>
      </c>
      <c r="F177" s="36">
        <v>0</v>
      </c>
      <c r="G177" s="36">
        <v>0</v>
      </c>
      <c r="H177" s="36">
        <v>0</v>
      </c>
    </row>
    <row r="178" spans="1:8" ht="45" x14ac:dyDescent="0.25">
      <c r="A178" s="23"/>
      <c r="B178" s="22" t="s">
        <v>238</v>
      </c>
      <c r="C178" s="86" t="s">
        <v>1722</v>
      </c>
      <c r="D178" s="219"/>
      <c r="E178" s="36">
        <v>0</v>
      </c>
      <c r="F178" s="36">
        <v>0</v>
      </c>
      <c r="G178" s="36">
        <v>0</v>
      </c>
      <c r="H178" s="36">
        <v>0</v>
      </c>
    </row>
    <row r="179" spans="1:8" ht="45" x14ac:dyDescent="0.25">
      <c r="A179" s="226"/>
      <c r="B179" s="230" t="s">
        <v>179</v>
      </c>
      <c r="C179" s="6" t="s">
        <v>1440</v>
      </c>
      <c r="D179" s="218" t="s">
        <v>1124</v>
      </c>
      <c r="E179" s="36">
        <v>4352</v>
      </c>
      <c r="F179" s="36">
        <v>4358</v>
      </c>
      <c r="G179" s="36">
        <v>4453</v>
      </c>
      <c r="H179" s="36">
        <v>4456</v>
      </c>
    </row>
    <row r="180" spans="1:8" ht="45" x14ac:dyDescent="0.25">
      <c r="A180" s="228"/>
      <c r="B180" s="232"/>
      <c r="C180" s="6" t="s">
        <v>1441</v>
      </c>
      <c r="D180" s="219"/>
      <c r="E180" s="36">
        <v>0</v>
      </c>
      <c r="F180" s="36">
        <v>0</v>
      </c>
      <c r="G180" s="36">
        <v>0</v>
      </c>
      <c r="H180" s="36">
        <v>0</v>
      </c>
    </row>
    <row r="181" spans="1:8" ht="30" x14ac:dyDescent="0.25">
      <c r="A181" s="23"/>
      <c r="B181" s="22" t="s">
        <v>239</v>
      </c>
      <c r="C181" s="6" t="s">
        <v>240</v>
      </c>
      <c r="D181" s="6" t="s">
        <v>1124</v>
      </c>
      <c r="E181" s="36">
        <v>47</v>
      </c>
      <c r="F181" s="36">
        <v>26</v>
      </c>
      <c r="G181" s="36">
        <v>29</v>
      </c>
      <c r="H181" s="36">
        <v>33</v>
      </c>
    </row>
    <row r="182" spans="1:8" ht="45" customHeight="1" x14ac:dyDescent="0.25">
      <c r="A182" s="44" t="s">
        <v>244</v>
      </c>
      <c r="B182" s="45" t="s">
        <v>243</v>
      </c>
      <c r="C182" s="46"/>
      <c r="D182" s="44"/>
      <c r="E182" s="52"/>
      <c r="F182" s="52"/>
      <c r="G182" s="52"/>
      <c r="H182" s="52"/>
    </row>
    <row r="183" spans="1:8" x14ac:dyDescent="0.25">
      <c r="A183" s="44"/>
      <c r="B183" s="48" t="s">
        <v>1381</v>
      </c>
      <c r="C183" s="46"/>
      <c r="D183" s="44" t="s">
        <v>9</v>
      </c>
      <c r="E183" s="47">
        <f>(E185+E186+E189)/(E190+E191+E194)*100</f>
        <v>21.739130434782609</v>
      </c>
      <c r="F183" s="47">
        <f>(F185+F186+F189)/(F190+F191+F194)*100</f>
        <v>27.27272727272727</v>
      </c>
      <c r="G183" s="47">
        <f>(G185+G186+G189)/(G190+G191+G194)*100</f>
        <v>47.619047619047613</v>
      </c>
      <c r="H183" s="47">
        <f>(H185+H186+H189)/(H190+H191+H194)*100</f>
        <v>71.428571428571431</v>
      </c>
    </row>
    <row r="184" spans="1:8" x14ac:dyDescent="0.25">
      <c r="A184" s="44"/>
      <c r="B184" s="48" t="s">
        <v>1383</v>
      </c>
      <c r="C184" s="46"/>
      <c r="D184" s="44" t="s">
        <v>9</v>
      </c>
      <c r="E184" s="47" t="e">
        <f>(E187+E188)/(E192+E193)*100</f>
        <v>#DIV/0!</v>
      </c>
      <c r="F184" s="47" t="e">
        <f>(F187+F188)/(F192+F193)*100</f>
        <v>#DIV/0!</v>
      </c>
      <c r="G184" s="47" t="e">
        <f>(G187+G188)/(G192+G193)*100</f>
        <v>#DIV/0!</v>
      </c>
      <c r="H184" s="47" t="e">
        <f>(H187+H188)/(H192+H193)*100</f>
        <v>#DIV/0!</v>
      </c>
    </row>
    <row r="185" spans="1:8" ht="30" customHeight="1" x14ac:dyDescent="0.25">
      <c r="A185" s="226"/>
      <c r="B185" s="230" t="s">
        <v>245</v>
      </c>
      <c r="C185" s="6" t="s">
        <v>1413</v>
      </c>
      <c r="D185" s="218" t="s">
        <v>1315</v>
      </c>
      <c r="E185" s="11">
        <v>3</v>
      </c>
      <c r="F185" s="11">
        <v>3</v>
      </c>
      <c r="G185" s="11">
        <v>4</v>
      </c>
      <c r="H185" s="11">
        <v>4</v>
      </c>
    </row>
    <row r="186" spans="1:8" ht="45" x14ac:dyDescent="0.25">
      <c r="A186" s="227"/>
      <c r="B186" s="231"/>
      <c r="C186" s="6" t="s">
        <v>1414</v>
      </c>
      <c r="D186" s="219"/>
      <c r="E186" s="11">
        <v>2</v>
      </c>
      <c r="F186" s="11">
        <v>3</v>
      </c>
      <c r="G186" s="11">
        <v>6</v>
      </c>
      <c r="H186" s="11">
        <v>11</v>
      </c>
    </row>
    <row r="187" spans="1:8" ht="45" x14ac:dyDescent="0.25">
      <c r="A187" s="227"/>
      <c r="B187" s="231"/>
      <c r="C187" s="6" t="s">
        <v>1415</v>
      </c>
      <c r="D187" s="218" t="s">
        <v>1315</v>
      </c>
      <c r="E187" s="11">
        <v>0</v>
      </c>
      <c r="F187" s="11">
        <v>0</v>
      </c>
      <c r="G187" s="11">
        <v>0</v>
      </c>
      <c r="H187" s="11">
        <v>0</v>
      </c>
    </row>
    <row r="188" spans="1:8" ht="45" x14ac:dyDescent="0.25">
      <c r="A188" s="228"/>
      <c r="B188" s="232"/>
      <c r="C188" s="6" t="s">
        <v>1416</v>
      </c>
      <c r="D188" s="219"/>
      <c r="E188" s="11">
        <v>0</v>
      </c>
      <c r="F188" s="11">
        <v>0</v>
      </c>
      <c r="G188" s="11">
        <v>0</v>
      </c>
      <c r="H188" s="11">
        <v>0</v>
      </c>
    </row>
    <row r="189" spans="1:8" ht="30" customHeight="1" x14ac:dyDescent="0.25">
      <c r="A189" s="8"/>
      <c r="B189" s="22" t="s">
        <v>246</v>
      </c>
      <c r="C189" s="6" t="s">
        <v>247</v>
      </c>
      <c r="D189" s="6" t="s">
        <v>1315</v>
      </c>
      <c r="E189" s="11">
        <v>0</v>
      </c>
      <c r="F189" s="11">
        <v>0</v>
      </c>
      <c r="G189" s="11">
        <v>0</v>
      </c>
      <c r="H189" s="11">
        <v>0</v>
      </c>
    </row>
    <row r="190" spans="1:8" ht="30" customHeight="1" x14ac:dyDescent="0.25">
      <c r="A190" s="226"/>
      <c r="B190" s="230" t="s">
        <v>229</v>
      </c>
      <c r="C190" s="6" t="s">
        <v>1417</v>
      </c>
      <c r="D190" s="218" t="s">
        <v>1315</v>
      </c>
      <c r="E190" s="11">
        <v>5</v>
      </c>
      <c r="F190" s="11">
        <v>5</v>
      </c>
      <c r="G190" s="11">
        <v>5</v>
      </c>
      <c r="H190" s="11">
        <v>5</v>
      </c>
    </row>
    <row r="191" spans="1:8" ht="30" customHeight="1" x14ac:dyDescent="0.25">
      <c r="A191" s="227"/>
      <c r="B191" s="231"/>
      <c r="C191" s="6" t="s">
        <v>1418</v>
      </c>
      <c r="D191" s="219"/>
      <c r="E191" s="11">
        <v>18</v>
      </c>
      <c r="F191" s="11">
        <v>17</v>
      </c>
      <c r="G191" s="11">
        <v>16</v>
      </c>
      <c r="H191" s="11">
        <v>16</v>
      </c>
    </row>
    <row r="192" spans="1:8" ht="45" x14ac:dyDescent="0.25">
      <c r="A192" s="227"/>
      <c r="B192" s="231"/>
      <c r="C192" s="6" t="s">
        <v>1419</v>
      </c>
      <c r="D192" s="218" t="s">
        <v>1315</v>
      </c>
      <c r="E192" s="11">
        <v>0</v>
      </c>
      <c r="F192" s="11">
        <v>0</v>
      </c>
      <c r="G192" s="11">
        <v>0</v>
      </c>
      <c r="H192" s="11">
        <v>0</v>
      </c>
    </row>
    <row r="193" spans="1:8" ht="45" x14ac:dyDescent="0.25">
      <c r="A193" s="228"/>
      <c r="B193" s="232"/>
      <c r="C193" s="6" t="s">
        <v>1421</v>
      </c>
      <c r="D193" s="219"/>
      <c r="E193" s="11">
        <v>0</v>
      </c>
      <c r="F193" s="11">
        <v>0</v>
      </c>
      <c r="G193" s="11">
        <v>0</v>
      </c>
      <c r="H193" s="11">
        <v>0</v>
      </c>
    </row>
    <row r="194" spans="1:8" ht="30" customHeight="1" x14ac:dyDescent="0.25">
      <c r="A194" s="8"/>
      <c r="B194" s="22" t="s">
        <v>248</v>
      </c>
      <c r="C194" s="6" t="s">
        <v>1420</v>
      </c>
      <c r="D194" s="6" t="s">
        <v>1315</v>
      </c>
      <c r="E194" s="11">
        <v>0</v>
      </c>
      <c r="F194" s="11">
        <v>0</v>
      </c>
      <c r="G194" s="11">
        <v>0</v>
      </c>
      <c r="H194" s="11">
        <v>0</v>
      </c>
    </row>
    <row r="195" spans="1:8" ht="30" customHeight="1" x14ac:dyDescent="0.25">
      <c r="A195" s="49" t="s">
        <v>254</v>
      </c>
      <c r="B195" s="50" t="s">
        <v>249</v>
      </c>
      <c r="C195" s="46"/>
      <c r="D195" s="46"/>
      <c r="E195" s="46"/>
      <c r="F195" s="46"/>
      <c r="G195" s="46"/>
      <c r="H195" s="46"/>
    </row>
    <row r="196" spans="1:8" ht="75" x14ac:dyDescent="0.25">
      <c r="A196" s="44" t="s">
        <v>253</v>
      </c>
      <c r="B196" s="45" t="s">
        <v>250</v>
      </c>
      <c r="C196" s="46"/>
      <c r="D196" s="44"/>
      <c r="E196" s="52"/>
      <c r="F196" s="52"/>
      <c r="G196" s="52"/>
      <c r="H196" s="52"/>
    </row>
    <row r="197" spans="1:8" x14ac:dyDescent="0.25">
      <c r="A197" s="44"/>
      <c r="B197" s="48" t="s">
        <v>1381</v>
      </c>
      <c r="C197" s="221"/>
      <c r="D197" s="221" t="s">
        <v>9</v>
      </c>
      <c r="E197" s="47">
        <f>(E204+E205)/(E207+E208)*100</f>
        <v>100</v>
      </c>
      <c r="F197" s="47">
        <f>(F204+F205)/(F207+F208)*100</f>
        <v>100</v>
      </c>
      <c r="G197" s="47">
        <f>(G204+G205)/(G207+G208)*100</f>
        <v>72.41379310344827</v>
      </c>
      <c r="H197" s="47">
        <f>(H204+H205)/(H207+H208)*100</f>
        <v>88.888888888888886</v>
      </c>
    </row>
    <row r="198" spans="1:8" x14ac:dyDescent="0.25">
      <c r="A198" s="44"/>
      <c r="B198" s="48" t="s">
        <v>1382</v>
      </c>
      <c r="C198" s="222"/>
      <c r="D198" s="222"/>
      <c r="E198" s="47">
        <f t="shared" ref="E198:G199" si="27">E204/E207*100</f>
        <v>100</v>
      </c>
      <c r="F198" s="47">
        <f t="shared" si="27"/>
        <v>100</v>
      </c>
      <c r="G198" s="47">
        <f t="shared" si="27"/>
        <v>100</v>
      </c>
      <c r="H198" s="47">
        <f t="shared" ref="H198" si="28">H204/H207*100</f>
        <v>100</v>
      </c>
    </row>
    <row r="199" spans="1:8" x14ac:dyDescent="0.25">
      <c r="A199" s="44"/>
      <c r="B199" s="45" t="s">
        <v>1384</v>
      </c>
      <c r="C199" s="223"/>
      <c r="D199" s="223"/>
      <c r="E199" s="47">
        <f t="shared" si="27"/>
        <v>100</v>
      </c>
      <c r="F199" s="47" t="e">
        <f t="shared" si="27"/>
        <v>#DIV/0!</v>
      </c>
      <c r="G199" s="47">
        <f t="shared" si="27"/>
        <v>42.857142857142854</v>
      </c>
      <c r="H199" s="47">
        <f t="shared" ref="H199" si="29">H205/H208*100</f>
        <v>71.428571428571431</v>
      </c>
    </row>
    <row r="200" spans="1:8" x14ac:dyDescent="0.25">
      <c r="A200" s="44"/>
      <c r="B200" s="48" t="s">
        <v>1383</v>
      </c>
      <c r="C200" s="221"/>
      <c r="D200" s="221" t="s">
        <v>9</v>
      </c>
      <c r="E200" s="47" t="e">
        <f>(E210+E211)/(E213+E214)*100</f>
        <v>#DIV/0!</v>
      </c>
      <c r="F200" s="47" t="e">
        <f>(F210+F211)/(F213+F214)*100</f>
        <v>#DIV/0!</v>
      </c>
      <c r="G200" s="47" t="e">
        <f>(G210+G211)/(G213+G214)*100</f>
        <v>#DIV/0!</v>
      </c>
      <c r="H200" s="47" t="e">
        <f>(H210+H211)/(H213+H214)*100</f>
        <v>#DIV/0!</v>
      </c>
    </row>
    <row r="201" spans="1:8" x14ac:dyDescent="0.25">
      <c r="A201" s="44"/>
      <c r="B201" s="48" t="s">
        <v>1382</v>
      </c>
      <c r="C201" s="222"/>
      <c r="D201" s="222"/>
      <c r="E201" s="47" t="e">
        <f t="shared" ref="E201:G202" si="30">E210/E213*100</f>
        <v>#DIV/0!</v>
      </c>
      <c r="F201" s="47" t="e">
        <f t="shared" si="30"/>
        <v>#DIV/0!</v>
      </c>
      <c r="G201" s="47" t="e">
        <f t="shared" si="30"/>
        <v>#DIV/0!</v>
      </c>
      <c r="H201" s="47" t="e">
        <f t="shared" ref="H201" si="31">H210/H213*100</f>
        <v>#DIV/0!</v>
      </c>
    </row>
    <row r="202" spans="1:8" x14ac:dyDescent="0.25">
      <c r="A202" s="44"/>
      <c r="B202" s="45" t="s">
        <v>1384</v>
      </c>
      <c r="C202" s="223"/>
      <c r="D202" s="223"/>
      <c r="E202" s="47" t="e">
        <f t="shared" si="30"/>
        <v>#DIV/0!</v>
      </c>
      <c r="F202" s="47" t="e">
        <f t="shared" si="30"/>
        <v>#DIV/0!</v>
      </c>
      <c r="G202" s="47" t="e">
        <f t="shared" si="30"/>
        <v>#DIV/0!</v>
      </c>
      <c r="H202" s="47" t="e">
        <f t="shared" ref="H202" si="32">H211/H214*100</f>
        <v>#DIV/0!</v>
      </c>
    </row>
    <row r="203" spans="1:8" ht="180" customHeight="1" x14ac:dyDescent="0.25">
      <c r="A203" s="215"/>
      <c r="B203" s="161" t="s">
        <v>251</v>
      </c>
      <c r="C203" s="164"/>
      <c r="D203" s="164"/>
      <c r="E203" s="36"/>
      <c r="F203" s="36"/>
      <c r="G203" s="36"/>
      <c r="H203" s="36"/>
    </row>
    <row r="204" spans="1:8" ht="45" x14ac:dyDescent="0.25">
      <c r="A204" s="216"/>
      <c r="B204" s="162" t="s">
        <v>1382</v>
      </c>
      <c r="C204" s="164" t="s">
        <v>1422</v>
      </c>
      <c r="D204" s="164" t="s">
        <v>1124</v>
      </c>
      <c r="E204" s="11">
        <v>16</v>
      </c>
      <c r="F204" s="11">
        <v>4</v>
      </c>
      <c r="G204" s="11">
        <v>15</v>
      </c>
      <c r="H204" s="11">
        <v>55</v>
      </c>
    </row>
    <row r="205" spans="1:8" ht="45" x14ac:dyDescent="0.25">
      <c r="A205" s="217"/>
      <c r="B205" s="163" t="s">
        <v>1384</v>
      </c>
      <c r="C205" s="164" t="s">
        <v>1423</v>
      </c>
      <c r="D205" s="164" t="s">
        <v>1124</v>
      </c>
      <c r="E205" s="36">
        <v>1</v>
      </c>
      <c r="F205" s="36">
        <v>0</v>
      </c>
      <c r="G205" s="36">
        <v>6</v>
      </c>
      <c r="H205" s="36">
        <v>25</v>
      </c>
    </row>
    <row r="206" spans="1:8" ht="75" x14ac:dyDescent="0.25">
      <c r="A206" s="215"/>
      <c r="B206" s="161" t="s">
        <v>252</v>
      </c>
      <c r="C206" s="164"/>
      <c r="D206" s="164"/>
      <c r="E206" s="36"/>
      <c r="F206" s="36"/>
      <c r="G206" s="36"/>
      <c r="H206" s="36"/>
    </row>
    <row r="207" spans="1:8" ht="45" x14ac:dyDescent="0.25">
      <c r="A207" s="216"/>
      <c r="B207" s="162" t="s">
        <v>1382</v>
      </c>
      <c r="C207" s="164" t="s">
        <v>1424</v>
      </c>
      <c r="D207" s="164" t="s">
        <v>1124</v>
      </c>
      <c r="E207" s="11">
        <v>16</v>
      </c>
      <c r="F207" s="11">
        <v>4</v>
      </c>
      <c r="G207" s="11">
        <v>15</v>
      </c>
      <c r="H207" s="11">
        <v>55</v>
      </c>
    </row>
    <row r="208" spans="1:8" ht="45" x14ac:dyDescent="0.25">
      <c r="A208" s="217"/>
      <c r="B208" s="163" t="s">
        <v>1384</v>
      </c>
      <c r="C208" s="164" t="s">
        <v>1425</v>
      </c>
      <c r="D208" s="164" t="s">
        <v>1124</v>
      </c>
      <c r="E208" s="36">
        <v>1</v>
      </c>
      <c r="F208" s="36">
        <v>0</v>
      </c>
      <c r="G208" s="36">
        <v>14</v>
      </c>
      <c r="H208" s="36">
        <f>25+10</f>
        <v>35</v>
      </c>
    </row>
    <row r="209" spans="1:8" ht="180" customHeight="1" x14ac:dyDescent="0.25">
      <c r="A209" s="215"/>
      <c r="B209" s="161" t="s">
        <v>251</v>
      </c>
      <c r="C209" s="164"/>
      <c r="D209" s="164"/>
      <c r="E209" s="36"/>
      <c r="F209" s="36"/>
      <c r="G209" s="36"/>
      <c r="H209" s="36"/>
    </row>
    <row r="210" spans="1:8" ht="45" x14ac:dyDescent="0.25">
      <c r="A210" s="216"/>
      <c r="B210" s="162" t="s">
        <v>1382</v>
      </c>
      <c r="C210" s="164" t="s">
        <v>1426</v>
      </c>
      <c r="D210" s="164" t="s">
        <v>1124</v>
      </c>
      <c r="E210" s="36">
        <v>0</v>
      </c>
      <c r="F210" s="36">
        <v>0</v>
      </c>
      <c r="G210" s="36">
        <v>0</v>
      </c>
      <c r="H210" s="36">
        <v>0</v>
      </c>
    </row>
    <row r="211" spans="1:8" ht="45" x14ac:dyDescent="0.25">
      <c r="A211" s="217"/>
      <c r="B211" s="163" t="s">
        <v>1384</v>
      </c>
      <c r="C211" s="164" t="s">
        <v>1427</v>
      </c>
      <c r="D211" s="164" t="s">
        <v>1124</v>
      </c>
      <c r="E211" s="36">
        <v>0</v>
      </c>
      <c r="F211" s="36">
        <v>0</v>
      </c>
      <c r="G211" s="36">
        <v>0</v>
      </c>
      <c r="H211" s="36">
        <v>0</v>
      </c>
    </row>
    <row r="212" spans="1:8" ht="75" x14ac:dyDescent="0.25">
      <c r="A212" s="215"/>
      <c r="B212" s="161" t="s">
        <v>252</v>
      </c>
      <c r="C212" s="164"/>
      <c r="D212" s="164"/>
      <c r="E212" s="36"/>
      <c r="F212" s="36"/>
      <c r="G212" s="36"/>
      <c r="H212" s="36"/>
    </row>
    <row r="213" spans="1:8" ht="45" x14ac:dyDescent="0.25">
      <c r="A213" s="216"/>
      <c r="B213" s="162" t="s">
        <v>1382</v>
      </c>
      <c r="C213" s="164" t="s">
        <v>1428</v>
      </c>
      <c r="D213" s="164" t="s">
        <v>1124</v>
      </c>
      <c r="E213" s="36">
        <v>0</v>
      </c>
      <c r="F213" s="36">
        <v>0</v>
      </c>
      <c r="G213" s="36">
        <v>0</v>
      </c>
      <c r="H213" s="36">
        <v>0</v>
      </c>
    </row>
    <row r="214" spans="1:8" ht="45" x14ac:dyDescent="0.25">
      <c r="A214" s="217"/>
      <c r="B214" s="163" t="s">
        <v>1384</v>
      </c>
      <c r="C214" s="164" t="s">
        <v>1429</v>
      </c>
      <c r="D214" s="164" t="s">
        <v>1124</v>
      </c>
      <c r="E214" s="36">
        <v>0</v>
      </c>
      <c r="F214" s="36">
        <v>0</v>
      </c>
      <c r="G214" s="36">
        <v>0</v>
      </c>
      <c r="H214" s="36">
        <v>0</v>
      </c>
    </row>
    <row r="215" spans="1:8" ht="60" customHeight="1" x14ac:dyDescent="0.25">
      <c r="A215" s="44" t="s">
        <v>256</v>
      </c>
      <c r="B215" s="45" t="s">
        <v>255</v>
      </c>
      <c r="C215" s="46"/>
      <c r="D215" s="44"/>
      <c r="E215" s="47"/>
      <c r="F215" s="47"/>
      <c r="G215" s="47"/>
      <c r="H215" s="47"/>
    </row>
    <row r="216" spans="1:8" x14ac:dyDescent="0.25">
      <c r="A216" s="44"/>
      <c r="B216" s="48" t="s">
        <v>1381</v>
      </c>
      <c r="C216" s="46"/>
      <c r="D216" s="44" t="s">
        <v>9</v>
      </c>
      <c r="E216" s="47">
        <f>(E223+E224)/(E226+E227)*100</f>
        <v>100</v>
      </c>
      <c r="F216" s="47">
        <f>(F223+F224)/(F226+F227)*100</f>
        <v>100</v>
      </c>
      <c r="G216" s="47">
        <f>(G223+G224)/(G226+G227)*100</f>
        <v>100</v>
      </c>
      <c r="H216" s="47">
        <f>(H223+H224)/(H226+H227)*100</f>
        <v>100</v>
      </c>
    </row>
    <row r="217" spans="1:8" x14ac:dyDescent="0.25">
      <c r="A217" s="44"/>
      <c r="B217" s="48" t="s">
        <v>1382</v>
      </c>
      <c r="C217" s="46"/>
      <c r="D217" s="44" t="s">
        <v>9</v>
      </c>
      <c r="E217" s="47">
        <f t="shared" ref="E217:G218" si="33">E223/E226*100</f>
        <v>100</v>
      </c>
      <c r="F217" s="47">
        <f t="shared" si="33"/>
        <v>100</v>
      </c>
      <c r="G217" s="47">
        <f t="shared" si="33"/>
        <v>100</v>
      </c>
      <c r="H217" s="47">
        <f t="shared" ref="H217" si="34">H223/H226*100</f>
        <v>100</v>
      </c>
    </row>
    <row r="218" spans="1:8" x14ac:dyDescent="0.25">
      <c r="A218" s="44"/>
      <c r="B218" s="45" t="s">
        <v>1384</v>
      </c>
      <c r="C218" s="46"/>
      <c r="D218" s="44" t="s">
        <v>9</v>
      </c>
      <c r="E218" s="47">
        <f t="shared" si="33"/>
        <v>100</v>
      </c>
      <c r="F218" s="47">
        <f t="shared" si="33"/>
        <v>100</v>
      </c>
      <c r="G218" s="47">
        <f t="shared" si="33"/>
        <v>100</v>
      </c>
      <c r="H218" s="47">
        <f t="shared" ref="H218" si="35">H224/H227*100</f>
        <v>100</v>
      </c>
    </row>
    <row r="219" spans="1:8" x14ac:dyDescent="0.25">
      <c r="A219" s="44"/>
      <c r="B219" s="48" t="s">
        <v>1383</v>
      </c>
      <c r="C219" s="46"/>
      <c r="D219" s="44" t="s">
        <v>9</v>
      </c>
      <c r="E219" s="47" t="e">
        <f>(E229+E230)/(E232+E233)*100</f>
        <v>#DIV/0!</v>
      </c>
      <c r="F219" s="47" t="e">
        <f>(F229+F230)/(F232+F233)*100</f>
        <v>#DIV/0!</v>
      </c>
      <c r="G219" s="47" t="e">
        <f>(G229+G230)/(G232+G233)*100</f>
        <v>#DIV/0!</v>
      </c>
      <c r="H219" s="47" t="e">
        <f>(H229+H230)/(H232+H233)*100</f>
        <v>#DIV/0!</v>
      </c>
    </row>
    <row r="220" spans="1:8" x14ac:dyDescent="0.25">
      <c r="A220" s="44"/>
      <c r="B220" s="48" t="s">
        <v>1382</v>
      </c>
      <c r="C220" s="46"/>
      <c r="D220" s="44" t="s">
        <v>9</v>
      </c>
      <c r="E220" s="47" t="e">
        <f t="shared" ref="E220:G221" si="36">E229/E232*100</f>
        <v>#DIV/0!</v>
      </c>
      <c r="F220" s="47" t="e">
        <f t="shared" si="36"/>
        <v>#DIV/0!</v>
      </c>
      <c r="G220" s="47" t="e">
        <f t="shared" si="36"/>
        <v>#DIV/0!</v>
      </c>
      <c r="H220" s="47" t="e">
        <f t="shared" ref="H220" si="37">H229/H232*100</f>
        <v>#DIV/0!</v>
      </c>
    </row>
    <row r="221" spans="1:8" x14ac:dyDescent="0.25">
      <c r="A221" s="44"/>
      <c r="B221" s="45" t="s">
        <v>1384</v>
      </c>
      <c r="C221" s="46"/>
      <c r="D221" s="44" t="s">
        <v>9</v>
      </c>
      <c r="E221" s="47" t="e">
        <f t="shared" si="36"/>
        <v>#DIV/0!</v>
      </c>
      <c r="F221" s="47" t="e">
        <f t="shared" si="36"/>
        <v>#DIV/0!</v>
      </c>
      <c r="G221" s="47" t="e">
        <f t="shared" si="36"/>
        <v>#DIV/0!</v>
      </c>
      <c r="H221" s="47" t="e">
        <f t="shared" ref="H221" si="38">H230/H233*100</f>
        <v>#DIV/0!</v>
      </c>
    </row>
    <row r="222" spans="1:8" ht="165" x14ac:dyDescent="0.25">
      <c r="A222" s="215"/>
      <c r="B222" s="161" t="s">
        <v>257</v>
      </c>
      <c r="C222" s="164"/>
      <c r="D222" s="164"/>
      <c r="E222" s="73"/>
      <c r="F222" s="73"/>
      <c r="G222" s="73"/>
      <c r="H222" s="73"/>
    </row>
    <row r="223" spans="1:8" ht="45" x14ac:dyDescent="0.25">
      <c r="A223" s="216"/>
      <c r="B223" s="162" t="s">
        <v>1382</v>
      </c>
      <c r="C223" s="164" t="s">
        <v>1435</v>
      </c>
      <c r="D223" s="164" t="s">
        <v>1124</v>
      </c>
      <c r="E223" s="11">
        <v>5</v>
      </c>
      <c r="F223" s="11">
        <v>12</v>
      </c>
      <c r="G223" s="11">
        <v>12</v>
      </c>
      <c r="H223" s="11">
        <v>14</v>
      </c>
    </row>
    <row r="224" spans="1:8" ht="45" x14ac:dyDescent="0.25">
      <c r="A224" s="217"/>
      <c r="B224" s="163" t="s">
        <v>1384</v>
      </c>
      <c r="C224" s="164" t="s">
        <v>1435</v>
      </c>
      <c r="D224" s="164" t="s">
        <v>1124</v>
      </c>
      <c r="E224" s="136">
        <v>11</v>
      </c>
      <c r="F224" s="136">
        <v>12</v>
      </c>
      <c r="G224" s="13">
        <v>10</v>
      </c>
      <c r="H224" s="13">
        <v>12</v>
      </c>
    </row>
    <row r="225" spans="1:8" ht="60" x14ac:dyDescent="0.25">
      <c r="A225" s="215"/>
      <c r="B225" s="161" t="s">
        <v>258</v>
      </c>
      <c r="C225" s="164"/>
      <c r="D225" s="164"/>
      <c r="E225" s="73"/>
      <c r="F225" s="73"/>
      <c r="G225" s="73"/>
      <c r="H225" s="73"/>
    </row>
    <row r="226" spans="1:8" ht="45" x14ac:dyDescent="0.25">
      <c r="A226" s="216"/>
      <c r="B226" s="162" t="s">
        <v>1382</v>
      </c>
      <c r="C226" s="164" t="s">
        <v>1430</v>
      </c>
      <c r="D226" s="164" t="s">
        <v>1124</v>
      </c>
      <c r="E226" s="136">
        <v>5</v>
      </c>
      <c r="F226" s="136">
        <v>12</v>
      </c>
      <c r="G226" s="11">
        <v>12</v>
      </c>
      <c r="H226" s="11">
        <v>14</v>
      </c>
    </row>
    <row r="227" spans="1:8" ht="45" x14ac:dyDescent="0.25">
      <c r="A227" s="217"/>
      <c r="B227" s="163" t="s">
        <v>1384</v>
      </c>
      <c r="C227" s="164" t="s">
        <v>1431</v>
      </c>
      <c r="D227" s="164" t="s">
        <v>1124</v>
      </c>
      <c r="E227" s="136">
        <v>11</v>
      </c>
      <c r="F227" s="136">
        <v>12</v>
      </c>
      <c r="G227" s="13">
        <v>10</v>
      </c>
      <c r="H227" s="13">
        <v>12</v>
      </c>
    </row>
    <row r="228" spans="1:8" ht="165" x14ac:dyDescent="0.25">
      <c r="A228" s="215"/>
      <c r="B228" s="161" t="s">
        <v>257</v>
      </c>
      <c r="C228" s="164"/>
      <c r="D228" s="164"/>
      <c r="E228" s="73"/>
      <c r="F228" s="73"/>
      <c r="G228" s="73"/>
      <c r="H228" s="73"/>
    </row>
    <row r="229" spans="1:8" ht="45" x14ac:dyDescent="0.25">
      <c r="A229" s="216"/>
      <c r="B229" s="162" t="s">
        <v>1382</v>
      </c>
      <c r="C229" s="164" t="s">
        <v>1434</v>
      </c>
      <c r="D229" s="164" t="s">
        <v>1124</v>
      </c>
      <c r="E229" s="73">
        <v>0</v>
      </c>
      <c r="F229" s="73">
        <v>0</v>
      </c>
      <c r="G229" s="73">
        <v>0</v>
      </c>
      <c r="H229" s="73">
        <v>0</v>
      </c>
    </row>
    <row r="230" spans="1:8" ht="45" x14ac:dyDescent="0.25">
      <c r="A230" s="217"/>
      <c r="B230" s="163" t="s">
        <v>1384</v>
      </c>
      <c r="C230" s="164" t="s">
        <v>1434</v>
      </c>
      <c r="D230" s="164" t="s">
        <v>1124</v>
      </c>
      <c r="E230" s="73">
        <v>0</v>
      </c>
      <c r="F230" s="73">
        <v>0</v>
      </c>
      <c r="G230" s="73">
        <v>0</v>
      </c>
      <c r="H230" s="73">
        <v>0</v>
      </c>
    </row>
    <row r="231" spans="1:8" ht="60" x14ac:dyDescent="0.25">
      <c r="A231" s="215"/>
      <c r="B231" s="161" t="s">
        <v>258</v>
      </c>
      <c r="C231" s="164"/>
      <c r="D231" s="164"/>
      <c r="E231" s="73"/>
      <c r="F231" s="73"/>
      <c r="G231" s="73"/>
      <c r="H231" s="73"/>
    </row>
    <row r="232" spans="1:8" ht="45" x14ac:dyDescent="0.25">
      <c r="A232" s="216"/>
      <c r="B232" s="162" t="s">
        <v>1382</v>
      </c>
      <c r="C232" s="164" t="s">
        <v>1432</v>
      </c>
      <c r="D232" s="164" t="s">
        <v>1124</v>
      </c>
      <c r="E232" s="73">
        <v>0</v>
      </c>
      <c r="F232" s="73">
        <v>0</v>
      </c>
      <c r="G232" s="73">
        <v>0</v>
      </c>
      <c r="H232" s="73">
        <v>0</v>
      </c>
    </row>
    <row r="233" spans="1:8" ht="45" x14ac:dyDescent="0.25">
      <c r="A233" s="217"/>
      <c r="B233" s="163" t="s">
        <v>1384</v>
      </c>
      <c r="C233" s="164" t="s">
        <v>1433</v>
      </c>
      <c r="D233" s="164" t="s">
        <v>1124</v>
      </c>
      <c r="E233" s="73">
        <v>0</v>
      </c>
      <c r="F233" s="73">
        <v>0</v>
      </c>
      <c r="G233" s="73">
        <v>0</v>
      </c>
      <c r="H233" s="73">
        <v>0</v>
      </c>
    </row>
    <row r="234" spans="1:8" ht="75" x14ac:dyDescent="0.25">
      <c r="A234" s="44" t="s">
        <v>1631</v>
      </c>
      <c r="B234" s="48" t="s">
        <v>1632</v>
      </c>
      <c r="C234" s="44"/>
      <c r="D234" s="44"/>
      <c r="E234" s="148"/>
      <c r="F234" s="148"/>
      <c r="G234" s="148"/>
      <c r="H234" s="148"/>
    </row>
    <row r="235" spans="1:8" x14ac:dyDescent="0.25">
      <c r="A235" s="6"/>
      <c r="B235" s="35" t="s">
        <v>1613</v>
      </c>
      <c r="C235" s="6"/>
      <c r="D235" s="6" t="s">
        <v>9</v>
      </c>
      <c r="E235" s="73">
        <v>0</v>
      </c>
      <c r="F235" s="73">
        <v>0</v>
      </c>
      <c r="G235" s="73">
        <v>0</v>
      </c>
      <c r="H235" s="73">
        <v>0</v>
      </c>
    </row>
    <row r="236" spans="1:8" x14ac:dyDescent="0.25">
      <c r="A236" s="6"/>
      <c r="B236" s="35" t="s">
        <v>1614</v>
      </c>
      <c r="C236" s="6"/>
      <c r="D236" s="6" t="s">
        <v>9</v>
      </c>
      <c r="E236" s="73">
        <v>0</v>
      </c>
      <c r="F236" s="73">
        <v>0</v>
      </c>
      <c r="G236" s="73">
        <v>0</v>
      </c>
      <c r="H236" s="73">
        <v>0</v>
      </c>
    </row>
    <row r="237" spans="1:8" x14ac:dyDescent="0.25">
      <c r="A237" s="6"/>
      <c r="B237" s="35" t="s">
        <v>1615</v>
      </c>
      <c r="C237" s="6"/>
      <c r="D237" s="6" t="s">
        <v>9</v>
      </c>
      <c r="E237" s="73">
        <v>0</v>
      </c>
      <c r="F237" s="73">
        <v>0</v>
      </c>
      <c r="G237" s="73">
        <v>0</v>
      </c>
      <c r="H237" s="73">
        <v>0</v>
      </c>
    </row>
    <row r="238" spans="1:8" x14ac:dyDescent="0.25">
      <c r="A238" s="6"/>
      <c r="B238" s="35" t="s">
        <v>1616</v>
      </c>
      <c r="C238" s="6"/>
      <c r="D238" s="6" t="s">
        <v>9</v>
      </c>
      <c r="E238" s="73">
        <v>0</v>
      </c>
      <c r="F238" s="73">
        <v>0</v>
      </c>
      <c r="G238" s="73">
        <v>0</v>
      </c>
      <c r="H238" s="73">
        <v>0</v>
      </c>
    </row>
    <row r="239" spans="1:8" x14ac:dyDescent="0.25">
      <c r="A239" s="6"/>
      <c r="B239" s="35" t="s">
        <v>1617</v>
      </c>
      <c r="C239" s="6"/>
      <c r="D239" s="6" t="s">
        <v>9</v>
      </c>
      <c r="E239" s="73">
        <v>0</v>
      </c>
      <c r="F239" s="73">
        <v>0</v>
      </c>
      <c r="G239" s="73">
        <v>0</v>
      </c>
      <c r="H239" s="73">
        <v>0</v>
      </c>
    </row>
    <row r="240" spans="1:8" x14ac:dyDescent="0.25">
      <c r="A240" s="6"/>
      <c r="B240" s="35" t="s">
        <v>1618</v>
      </c>
      <c r="C240" s="6"/>
      <c r="D240" s="6" t="s">
        <v>9</v>
      </c>
      <c r="E240" s="73">
        <v>0</v>
      </c>
      <c r="F240" s="73">
        <v>0</v>
      </c>
      <c r="G240" s="73">
        <v>0</v>
      </c>
      <c r="H240" s="73">
        <v>0</v>
      </c>
    </row>
    <row r="241" spans="1:8" x14ac:dyDescent="0.25">
      <c r="A241" s="6"/>
      <c r="B241" s="35" t="s">
        <v>1619</v>
      </c>
      <c r="C241" s="6"/>
      <c r="D241" s="6" t="s">
        <v>9</v>
      </c>
      <c r="E241" s="73">
        <v>0</v>
      </c>
      <c r="F241" s="73">
        <v>0</v>
      </c>
      <c r="G241" s="73">
        <v>0</v>
      </c>
      <c r="H241" s="73">
        <v>0</v>
      </c>
    </row>
    <row r="242" spans="1:8" x14ac:dyDescent="0.25">
      <c r="A242" s="6"/>
      <c r="B242" s="35" t="s">
        <v>1620</v>
      </c>
      <c r="C242" s="6"/>
      <c r="D242" s="6" t="s">
        <v>9</v>
      </c>
      <c r="E242" s="73">
        <v>0</v>
      </c>
      <c r="F242" s="73">
        <v>0</v>
      </c>
      <c r="G242" s="73">
        <v>0</v>
      </c>
      <c r="H242" s="73">
        <v>0</v>
      </c>
    </row>
    <row r="243" spans="1:8" x14ac:dyDescent="0.25">
      <c r="A243" s="6"/>
      <c r="B243" s="35" t="s">
        <v>1621</v>
      </c>
      <c r="C243" s="6"/>
      <c r="D243" s="6" t="s">
        <v>9</v>
      </c>
      <c r="E243" s="73">
        <v>0</v>
      </c>
      <c r="F243" s="73">
        <v>0</v>
      </c>
      <c r="G243" s="73">
        <v>0</v>
      </c>
      <c r="H243" s="73">
        <v>0</v>
      </c>
    </row>
    <row r="244" spans="1:8" ht="60" x14ac:dyDescent="0.25">
      <c r="A244" s="44" t="s">
        <v>1633</v>
      </c>
      <c r="B244" s="48" t="s">
        <v>1634</v>
      </c>
      <c r="C244" s="44"/>
      <c r="D244" s="44"/>
      <c r="E244" s="148"/>
      <c r="F244" s="148"/>
      <c r="G244" s="148"/>
      <c r="H244" s="148"/>
    </row>
    <row r="245" spans="1:8" x14ac:dyDescent="0.25">
      <c r="A245" s="6"/>
      <c r="B245" s="35" t="s">
        <v>1613</v>
      </c>
      <c r="C245" s="6"/>
      <c r="D245" s="6" t="s">
        <v>9</v>
      </c>
      <c r="E245" s="73">
        <v>0</v>
      </c>
      <c r="F245" s="73">
        <v>0</v>
      </c>
      <c r="G245" s="73">
        <v>0</v>
      </c>
      <c r="H245" s="73">
        <v>0</v>
      </c>
    </row>
    <row r="246" spans="1:8" x14ac:dyDescent="0.25">
      <c r="A246" s="6"/>
      <c r="B246" s="35" t="s">
        <v>1614</v>
      </c>
      <c r="C246" s="6"/>
      <c r="D246" s="6" t="s">
        <v>9</v>
      </c>
      <c r="E246" s="73">
        <v>0</v>
      </c>
      <c r="F246" s="73">
        <v>0</v>
      </c>
      <c r="G246" s="73">
        <v>0</v>
      </c>
      <c r="H246" s="73">
        <v>0</v>
      </c>
    </row>
    <row r="247" spans="1:8" x14ac:dyDescent="0.25">
      <c r="A247" s="6"/>
      <c r="B247" s="35" t="s">
        <v>1615</v>
      </c>
      <c r="C247" s="6"/>
      <c r="D247" s="6" t="s">
        <v>9</v>
      </c>
      <c r="E247" s="73">
        <v>0</v>
      </c>
      <c r="F247" s="73">
        <v>0</v>
      </c>
      <c r="G247" s="73">
        <v>0</v>
      </c>
      <c r="H247" s="73">
        <v>0</v>
      </c>
    </row>
    <row r="248" spans="1:8" x14ac:dyDescent="0.25">
      <c r="A248" s="6"/>
      <c r="B248" s="35" t="s">
        <v>1616</v>
      </c>
      <c r="C248" s="6"/>
      <c r="D248" s="6" t="s">
        <v>9</v>
      </c>
      <c r="E248" s="73">
        <v>0</v>
      </c>
      <c r="F248" s="73">
        <v>0</v>
      </c>
      <c r="G248" s="73">
        <v>0</v>
      </c>
      <c r="H248" s="73">
        <v>0</v>
      </c>
    </row>
    <row r="249" spans="1:8" x14ac:dyDescent="0.25">
      <c r="A249" s="6"/>
      <c r="B249" s="35" t="s">
        <v>1617</v>
      </c>
      <c r="C249" s="6"/>
      <c r="D249" s="6" t="s">
        <v>9</v>
      </c>
      <c r="E249" s="73">
        <v>0</v>
      </c>
      <c r="F249" s="73">
        <v>0</v>
      </c>
      <c r="G249" s="73">
        <v>0</v>
      </c>
      <c r="H249" s="73">
        <v>0</v>
      </c>
    </row>
    <row r="250" spans="1:8" x14ac:dyDescent="0.25">
      <c r="A250" s="6"/>
      <c r="B250" s="35" t="s">
        <v>1618</v>
      </c>
      <c r="C250" s="6"/>
      <c r="D250" s="6" t="s">
        <v>9</v>
      </c>
      <c r="E250" s="73">
        <v>0</v>
      </c>
      <c r="F250" s="73">
        <v>0</v>
      </c>
      <c r="G250" s="73">
        <v>0</v>
      </c>
      <c r="H250" s="73">
        <v>0</v>
      </c>
    </row>
    <row r="251" spans="1:8" x14ac:dyDescent="0.25">
      <c r="A251" s="6"/>
      <c r="B251" s="35" t="s">
        <v>1619</v>
      </c>
      <c r="C251" s="6"/>
      <c r="D251" s="6" t="s">
        <v>9</v>
      </c>
      <c r="E251" s="73">
        <v>0</v>
      </c>
      <c r="F251" s="73">
        <v>0</v>
      </c>
      <c r="G251" s="73">
        <v>0</v>
      </c>
      <c r="H251" s="73">
        <v>0</v>
      </c>
    </row>
    <row r="252" spans="1:8" x14ac:dyDescent="0.25">
      <c r="A252" s="6"/>
      <c r="B252" s="35" t="s">
        <v>1620</v>
      </c>
      <c r="C252" s="6"/>
      <c r="D252" s="6" t="s">
        <v>9</v>
      </c>
      <c r="E252" s="73">
        <v>0</v>
      </c>
      <c r="F252" s="73">
        <v>0</v>
      </c>
      <c r="G252" s="73">
        <v>0</v>
      </c>
      <c r="H252" s="73">
        <v>0</v>
      </c>
    </row>
    <row r="253" spans="1:8" x14ac:dyDescent="0.25">
      <c r="A253" s="6"/>
      <c r="B253" s="35" t="s">
        <v>1621</v>
      </c>
      <c r="C253" s="6"/>
      <c r="D253" s="6" t="s">
        <v>9</v>
      </c>
      <c r="E253" s="73">
        <v>0</v>
      </c>
      <c r="F253" s="73">
        <v>0</v>
      </c>
      <c r="G253" s="73">
        <v>0</v>
      </c>
      <c r="H253" s="73">
        <v>0</v>
      </c>
    </row>
    <row r="254" spans="1:8" ht="45" x14ac:dyDescent="0.25">
      <c r="A254" s="44" t="s">
        <v>1635</v>
      </c>
      <c r="B254" s="48" t="s">
        <v>1636</v>
      </c>
      <c r="C254" s="44"/>
      <c r="D254" s="44"/>
      <c r="E254" s="148"/>
      <c r="F254" s="148"/>
      <c r="G254" s="148"/>
      <c r="H254" s="148"/>
    </row>
    <row r="255" spans="1:8" x14ac:dyDescent="0.25">
      <c r="A255" s="6"/>
      <c r="B255" s="35" t="s">
        <v>1637</v>
      </c>
      <c r="C255" s="6"/>
      <c r="D255" s="6" t="s">
        <v>9</v>
      </c>
      <c r="E255" s="191">
        <v>0</v>
      </c>
      <c r="F255" s="191">
        <v>0</v>
      </c>
      <c r="G255" s="191">
        <v>0</v>
      </c>
      <c r="H255" s="191">
        <v>0</v>
      </c>
    </row>
    <row r="256" spans="1:8" x14ac:dyDescent="0.25">
      <c r="A256" s="6"/>
      <c r="B256" s="35" t="s">
        <v>1642</v>
      </c>
      <c r="C256" s="6"/>
      <c r="D256" s="6" t="s">
        <v>9</v>
      </c>
      <c r="E256" s="191">
        <v>0</v>
      </c>
      <c r="F256" s="191">
        <v>0</v>
      </c>
      <c r="G256" s="191">
        <v>0</v>
      </c>
      <c r="H256" s="191">
        <v>0</v>
      </c>
    </row>
    <row r="257" spans="1:8" x14ac:dyDescent="0.25">
      <c r="A257" s="6"/>
      <c r="B257" s="35" t="s">
        <v>1638</v>
      </c>
      <c r="C257" s="6"/>
      <c r="D257" s="6" t="s">
        <v>9</v>
      </c>
      <c r="E257" s="191">
        <v>0</v>
      </c>
      <c r="F257" s="191">
        <v>0</v>
      </c>
      <c r="G257" s="191">
        <v>0</v>
      </c>
      <c r="H257" s="191">
        <v>0</v>
      </c>
    </row>
    <row r="258" spans="1:8" x14ac:dyDescent="0.25">
      <c r="A258" s="6"/>
      <c r="B258" s="35" t="s">
        <v>1639</v>
      </c>
      <c r="C258" s="6"/>
      <c r="D258" s="6" t="s">
        <v>9</v>
      </c>
      <c r="E258" s="191">
        <v>0</v>
      </c>
      <c r="F258" s="191">
        <v>0</v>
      </c>
      <c r="G258" s="191">
        <v>0</v>
      </c>
      <c r="H258" s="191">
        <v>0</v>
      </c>
    </row>
    <row r="259" spans="1:8" x14ac:dyDescent="0.25">
      <c r="A259" s="6"/>
      <c r="B259" s="35" t="s">
        <v>1640</v>
      </c>
      <c r="C259" s="6"/>
      <c r="D259" s="6" t="s">
        <v>9</v>
      </c>
      <c r="E259" s="191">
        <v>0</v>
      </c>
      <c r="F259" s="191">
        <v>0</v>
      </c>
      <c r="G259" s="191">
        <v>0</v>
      </c>
      <c r="H259" s="191">
        <v>0</v>
      </c>
    </row>
    <row r="260" spans="1:8" x14ac:dyDescent="0.25">
      <c r="A260" s="6"/>
      <c r="B260" s="35" t="s">
        <v>1641</v>
      </c>
      <c r="C260" s="6"/>
      <c r="D260" s="6" t="s">
        <v>9</v>
      </c>
      <c r="E260" s="191">
        <v>0</v>
      </c>
      <c r="F260" s="191">
        <v>0</v>
      </c>
      <c r="G260" s="191">
        <v>0</v>
      </c>
      <c r="H260" s="191">
        <v>0</v>
      </c>
    </row>
    <row r="261" spans="1:8" ht="45" x14ac:dyDescent="0.25">
      <c r="A261" s="49" t="s">
        <v>259</v>
      </c>
      <c r="B261" s="50" t="s">
        <v>260</v>
      </c>
      <c r="C261" s="46"/>
      <c r="D261" s="46"/>
      <c r="E261" s="46"/>
      <c r="F261" s="46"/>
      <c r="G261" s="46"/>
      <c r="H261" s="46"/>
    </row>
    <row r="262" spans="1:8" ht="60" x14ac:dyDescent="0.25">
      <c r="A262" s="44" t="s">
        <v>262</v>
      </c>
      <c r="B262" s="45" t="s">
        <v>1671</v>
      </c>
      <c r="C262" s="44" t="s">
        <v>261</v>
      </c>
      <c r="D262" s="44" t="s">
        <v>9</v>
      </c>
      <c r="E262" s="47">
        <f>E263/E264*100</f>
        <v>99.134199134199136</v>
      </c>
      <c r="F262" s="47">
        <f t="shared" ref="F262:H262" si="39">F263/F264*100</f>
        <v>98.084291187739453</v>
      </c>
      <c r="G262" s="47">
        <f t="shared" si="39"/>
        <v>97.942386831275712</v>
      </c>
      <c r="H262" s="47">
        <f t="shared" si="39"/>
        <v>99.134199134199136</v>
      </c>
    </row>
    <row r="263" spans="1:8" ht="30" x14ac:dyDescent="0.25">
      <c r="A263" s="8"/>
      <c r="B263" s="22" t="s">
        <v>1672</v>
      </c>
      <c r="C263" s="6" t="s">
        <v>261</v>
      </c>
      <c r="D263" s="218" t="s">
        <v>1124</v>
      </c>
      <c r="E263" s="189">
        <v>229</v>
      </c>
      <c r="F263" s="189">
        <v>256</v>
      </c>
      <c r="G263" s="189">
        <v>238</v>
      </c>
      <c r="H263" s="189">
        <v>229</v>
      </c>
    </row>
    <row r="264" spans="1:8" ht="30" x14ac:dyDescent="0.25">
      <c r="A264" s="8"/>
      <c r="B264" s="22" t="s">
        <v>1673</v>
      </c>
      <c r="C264" s="6" t="s">
        <v>261</v>
      </c>
      <c r="D264" s="219"/>
      <c r="E264" s="189">
        <v>231</v>
      </c>
      <c r="F264" s="189">
        <v>261</v>
      </c>
      <c r="G264" s="189">
        <v>243</v>
      </c>
      <c r="H264" s="189">
        <v>231</v>
      </c>
    </row>
    <row r="265" spans="1:8" ht="30" x14ac:dyDescent="0.25">
      <c r="A265" s="44" t="s">
        <v>263</v>
      </c>
      <c r="B265" s="45" t="s">
        <v>1328</v>
      </c>
      <c r="C265" s="44"/>
      <c r="D265" s="46"/>
      <c r="E265" s="51"/>
      <c r="F265" s="51"/>
      <c r="G265" s="51"/>
      <c r="H265" s="51"/>
    </row>
    <row r="266" spans="1:8" ht="45" customHeight="1" x14ac:dyDescent="0.25">
      <c r="A266" s="215"/>
      <c r="B266" s="161" t="s">
        <v>264</v>
      </c>
      <c r="C266" s="218" t="s">
        <v>261</v>
      </c>
      <c r="D266" s="218" t="s">
        <v>1320</v>
      </c>
      <c r="E266" s="11"/>
      <c r="F266" s="11"/>
      <c r="G266" s="11"/>
      <c r="H266" s="11"/>
    </row>
    <row r="267" spans="1:8" x14ac:dyDescent="0.25">
      <c r="A267" s="216"/>
      <c r="B267" s="162" t="s">
        <v>1674</v>
      </c>
      <c r="C267" s="219"/>
      <c r="D267" s="219" t="s">
        <v>1320</v>
      </c>
      <c r="E267" s="147">
        <v>52.64</v>
      </c>
      <c r="F267" s="147">
        <v>37.159999999999997</v>
      </c>
      <c r="G267" s="205">
        <v>3.9</v>
      </c>
      <c r="H267" s="205">
        <v>3.9</v>
      </c>
    </row>
    <row r="268" spans="1:8" x14ac:dyDescent="0.25">
      <c r="A268" s="217"/>
      <c r="B268" s="163" t="s">
        <v>1675</v>
      </c>
      <c r="C268" s="220"/>
      <c r="D268" s="220"/>
      <c r="E268" s="147">
        <v>66.38</v>
      </c>
      <c r="F268" s="147">
        <v>58.72</v>
      </c>
      <c r="G268" s="205">
        <v>65.84</v>
      </c>
      <c r="H268" s="205">
        <v>64.7</v>
      </c>
    </row>
    <row r="269" spans="1:8" ht="45" x14ac:dyDescent="0.25">
      <c r="A269" s="44" t="s">
        <v>267</v>
      </c>
      <c r="B269" s="45" t="s">
        <v>1327</v>
      </c>
      <c r="C269" s="44"/>
      <c r="D269" s="46"/>
      <c r="E269" s="51"/>
      <c r="F269" s="51"/>
      <c r="G269" s="51"/>
      <c r="H269" s="51"/>
    </row>
    <row r="270" spans="1:8" ht="45.75" customHeight="1" x14ac:dyDescent="0.25">
      <c r="A270" s="215"/>
      <c r="B270" s="161" t="s">
        <v>270</v>
      </c>
      <c r="C270" s="218" t="s">
        <v>271</v>
      </c>
      <c r="D270" s="218" t="s">
        <v>1320</v>
      </c>
      <c r="E270" s="11"/>
      <c r="F270" s="11"/>
      <c r="G270" s="11"/>
      <c r="H270" s="11"/>
    </row>
    <row r="271" spans="1:8" x14ac:dyDescent="0.25">
      <c r="A271" s="216"/>
      <c r="B271" s="162" t="s">
        <v>265</v>
      </c>
      <c r="C271" s="219"/>
      <c r="D271" s="219" t="s">
        <v>1320</v>
      </c>
      <c r="E271" s="205">
        <v>32.590000000000003</v>
      </c>
      <c r="F271" s="205">
        <v>12.28</v>
      </c>
      <c r="G271" s="205">
        <v>30.64</v>
      </c>
      <c r="H271" s="205">
        <v>30.12</v>
      </c>
    </row>
    <row r="272" spans="1:8" x14ac:dyDescent="0.25">
      <c r="A272" s="217"/>
      <c r="B272" s="163" t="s">
        <v>266</v>
      </c>
      <c r="C272" s="220"/>
      <c r="D272" s="220"/>
      <c r="E272" s="205">
        <v>21.25</v>
      </c>
      <c r="F272" s="205">
        <v>29.28</v>
      </c>
      <c r="G272" s="205">
        <v>14.04</v>
      </c>
      <c r="H272" s="205">
        <v>15.24</v>
      </c>
    </row>
    <row r="273" spans="1:8" ht="60.75" customHeight="1" x14ac:dyDescent="0.25">
      <c r="A273" s="44" t="s">
        <v>269</v>
      </c>
      <c r="B273" s="45" t="s">
        <v>1321</v>
      </c>
      <c r="C273" s="44"/>
      <c r="D273" s="46"/>
      <c r="E273" s="51"/>
      <c r="F273" s="51"/>
      <c r="G273" s="51"/>
      <c r="H273" s="51"/>
    </row>
    <row r="274" spans="1:8" x14ac:dyDescent="0.25">
      <c r="A274" s="44"/>
      <c r="B274" s="45" t="s">
        <v>1674</v>
      </c>
      <c r="C274" s="44"/>
      <c r="D274" s="74" t="s">
        <v>9</v>
      </c>
      <c r="E274" s="47">
        <f t="shared" ref="E274:G275" si="40">E277/E280*100</f>
        <v>0.86580086580086579</v>
      </c>
      <c r="F274" s="47">
        <f t="shared" si="40"/>
        <v>1.1673151750972763</v>
      </c>
      <c r="G274" s="47">
        <f t="shared" si="40"/>
        <v>1.6460905349794239</v>
      </c>
      <c r="H274" s="47">
        <f t="shared" ref="H274" si="41">H277/H280*100</f>
        <v>0.86580086580086579</v>
      </c>
    </row>
    <row r="275" spans="1:8" x14ac:dyDescent="0.25">
      <c r="A275" s="44"/>
      <c r="B275" s="45" t="s">
        <v>1675</v>
      </c>
      <c r="C275" s="44"/>
      <c r="D275" s="74" t="s">
        <v>9</v>
      </c>
      <c r="E275" s="47">
        <f t="shared" si="40"/>
        <v>0.86580086580086579</v>
      </c>
      <c r="F275" s="47">
        <f t="shared" si="40"/>
        <v>0.77821011673151752</v>
      </c>
      <c r="G275" s="47">
        <f t="shared" si="40"/>
        <v>1.2345679012345678</v>
      </c>
      <c r="H275" s="47">
        <f t="shared" ref="H275" si="42">H278/H281*100</f>
        <v>0</v>
      </c>
    </row>
    <row r="276" spans="1:8" ht="30" x14ac:dyDescent="0.25">
      <c r="A276" s="215"/>
      <c r="B276" s="161" t="s">
        <v>1322</v>
      </c>
      <c r="C276" s="218" t="s">
        <v>261</v>
      </c>
      <c r="D276" s="218" t="s">
        <v>1124</v>
      </c>
      <c r="E276" s="11"/>
      <c r="F276" s="11"/>
      <c r="G276" s="11"/>
      <c r="H276" s="11"/>
    </row>
    <row r="277" spans="1:8" x14ac:dyDescent="0.25">
      <c r="A277" s="216"/>
      <c r="B277" s="162" t="s">
        <v>1325</v>
      </c>
      <c r="C277" s="219"/>
      <c r="D277" s="219" t="s">
        <v>1124</v>
      </c>
      <c r="E277" s="136">
        <v>2</v>
      </c>
      <c r="F277" s="136">
        <v>3</v>
      </c>
      <c r="G277" s="187">
        <v>4</v>
      </c>
      <c r="H277" s="187">
        <v>2</v>
      </c>
    </row>
    <row r="278" spans="1:8" x14ac:dyDescent="0.25">
      <c r="A278" s="217"/>
      <c r="B278" s="163" t="s">
        <v>1324</v>
      </c>
      <c r="C278" s="220"/>
      <c r="D278" s="220"/>
      <c r="E278" s="136">
        <v>2</v>
      </c>
      <c r="F278" s="136">
        <v>2</v>
      </c>
      <c r="G278" s="187">
        <v>3</v>
      </c>
      <c r="H278" s="187">
        <v>0</v>
      </c>
    </row>
    <row r="279" spans="1:8" ht="30" x14ac:dyDescent="0.25">
      <c r="A279" s="215"/>
      <c r="B279" s="161" t="s">
        <v>1329</v>
      </c>
      <c r="C279" s="218" t="s">
        <v>261</v>
      </c>
      <c r="D279" s="218" t="s">
        <v>1124</v>
      </c>
      <c r="E279" s="11"/>
      <c r="F279" s="11"/>
      <c r="G279" s="11"/>
      <c r="H279" s="11"/>
    </row>
    <row r="280" spans="1:8" x14ac:dyDescent="0.25">
      <c r="A280" s="216"/>
      <c r="B280" s="162" t="s">
        <v>1325</v>
      </c>
      <c r="C280" s="219"/>
      <c r="D280" s="219" t="s">
        <v>1124</v>
      </c>
      <c r="E280" s="11">
        <v>231</v>
      </c>
      <c r="F280" s="11">
        <v>257</v>
      </c>
      <c r="G280" s="187">
        <v>243</v>
      </c>
      <c r="H280" s="187">
        <v>231</v>
      </c>
    </row>
    <row r="281" spans="1:8" x14ac:dyDescent="0.25">
      <c r="A281" s="217"/>
      <c r="B281" s="163" t="s">
        <v>1324</v>
      </c>
      <c r="C281" s="220"/>
      <c r="D281" s="220"/>
      <c r="E281" s="11">
        <v>231</v>
      </c>
      <c r="F281" s="11">
        <v>257</v>
      </c>
      <c r="G281" s="187">
        <v>243</v>
      </c>
      <c r="H281" s="187">
        <v>231</v>
      </c>
    </row>
    <row r="282" spans="1:8" ht="60" customHeight="1" x14ac:dyDescent="0.25">
      <c r="A282" s="44" t="s">
        <v>272</v>
      </c>
      <c r="B282" s="45" t="s">
        <v>1323</v>
      </c>
      <c r="C282" s="44"/>
      <c r="D282" s="46"/>
      <c r="E282" s="51"/>
      <c r="F282" s="51"/>
      <c r="G282" s="51"/>
      <c r="H282" s="51"/>
    </row>
    <row r="283" spans="1:8" x14ac:dyDescent="0.25">
      <c r="A283" s="44"/>
      <c r="B283" s="48" t="s">
        <v>1325</v>
      </c>
      <c r="C283" s="44"/>
      <c r="D283" s="74" t="s">
        <v>9</v>
      </c>
      <c r="E283" s="47">
        <f t="shared" ref="E283:G284" si="43">E286/E289*100</f>
        <v>0</v>
      </c>
      <c r="F283" s="47">
        <f t="shared" si="43"/>
        <v>1.0810810810810811</v>
      </c>
      <c r="G283" s="47">
        <f t="shared" si="43"/>
        <v>2.1390374331550799</v>
      </c>
      <c r="H283" s="47"/>
    </row>
    <row r="284" spans="1:8" x14ac:dyDescent="0.25">
      <c r="A284" s="44"/>
      <c r="B284" s="48" t="s">
        <v>1324</v>
      </c>
      <c r="C284" s="44"/>
      <c r="D284" s="74" t="s">
        <v>9</v>
      </c>
      <c r="E284" s="47">
        <f t="shared" si="43"/>
        <v>0</v>
      </c>
      <c r="F284" s="47">
        <f t="shared" si="43"/>
        <v>1.0810810810810811</v>
      </c>
      <c r="G284" s="47">
        <f t="shared" si="43"/>
        <v>2.1390374331550799</v>
      </c>
      <c r="H284" s="47"/>
    </row>
    <row r="285" spans="1:8" ht="30" x14ac:dyDescent="0.25">
      <c r="A285" s="215"/>
      <c r="B285" s="161" t="s">
        <v>1326</v>
      </c>
      <c r="C285" s="218" t="s">
        <v>271</v>
      </c>
      <c r="D285" s="218" t="s">
        <v>1124</v>
      </c>
      <c r="E285" s="11"/>
      <c r="F285" s="11"/>
      <c r="G285" s="11"/>
      <c r="H285" s="11"/>
    </row>
    <row r="286" spans="1:8" x14ac:dyDescent="0.25">
      <c r="A286" s="216"/>
      <c r="B286" s="162" t="s">
        <v>1325</v>
      </c>
      <c r="C286" s="219"/>
      <c r="D286" s="219" t="s">
        <v>1124</v>
      </c>
      <c r="E286" s="11">
        <v>0</v>
      </c>
      <c r="F286" s="11">
        <v>4</v>
      </c>
      <c r="G286" s="187">
        <v>8</v>
      </c>
      <c r="H286" s="187">
        <v>0</v>
      </c>
    </row>
    <row r="287" spans="1:8" x14ac:dyDescent="0.25">
      <c r="A287" s="217"/>
      <c r="B287" s="163" t="s">
        <v>1324</v>
      </c>
      <c r="C287" s="220"/>
      <c r="D287" s="220" t="s">
        <v>1124</v>
      </c>
      <c r="E287" s="11">
        <v>0</v>
      </c>
      <c r="F287" s="11">
        <v>4</v>
      </c>
      <c r="G287" s="187">
        <v>8</v>
      </c>
      <c r="H287" s="187">
        <v>0</v>
      </c>
    </row>
    <row r="288" spans="1:8" ht="30" x14ac:dyDescent="0.25">
      <c r="A288" s="215"/>
      <c r="B288" s="161" t="s">
        <v>1330</v>
      </c>
      <c r="C288" s="218" t="s">
        <v>271</v>
      </c>
      <c r="D288" s="218" t="s">
        <v>1124</v>
      </c>
      <c r="E288" s="11"/>
      <c r="F288" s="11"/>
      <c r="G288" s="11"/>
      <c r="H288" s="11"/>
    </row>
    <row r="289" spans="1:8" x14ac:dyDescent="0.25">
      <c r="A289" s="216"/>
      <c r="B289" s="162" t="s">
        <v>1325</v>
      </c>
      <c r="C289" s="219"/>
      <c r="D289" s="219"/>
      <c r="E289" s="11">
        <v>376</v>
      </c>
      <c r="F289" s="11">
        <v>370</v>
      </c>
      <c r="G289" s="187">
        <v>374</v>
      </c>
      <c r="H289" s="187">
        <v>335</v>
      </c>
    </row>
    <row r="290" spans="1:8" ht="18" customHeight="1" x14ac:dyDescent="0.25">
      <c r="A290" s="217"/>
      <c r="B290" s="163" t="s">
        <v>1324</v>
      </c>
      <c r="C290" s="220"/>
      <c r="D290" s="220"/>
      <c r="E290" s="11">
        <v>376</v>
      </c>
      <c r="F290" s="11">
        <v>370</v>
      </c>
      <c r="G290" s="187">
        <v>374</v>
      </c>
      <c r="H290" s="187">
        <v>335</v>
      </c>
    </row>
    <row r="291" spans="1:8" ht="75" customHeight="1" x14ac:dyDescent="0.25">
      <c r="A291" s="49" t="s">
        <v>274</v>
      </c>
      <c r="B291" s="50" t="s">
        <v>273</v>
      </c>
      <c r="C291" s="46"/>
      <c r="D291" s="46"/>
      <c r="E291" s="46"/>
      <c r="F291" s="46"/>
      <c r="G291" s="46"/>
      <c r="H291" s="46"/>
    </row>
    <row r="292" spans="1:8" ht="30" customHeight="1" x14ac:dyDescent="0.25">
      <c r="A292" s="44" t="s">
        <v>276</v>
      </c>
      <c r="B292" s="45" t="s">
        <v>275</v>
      </c>
      <c r="C292" s="46"/>
      <c r="D292" s="44"/>
      <c r="E292" s="52"/>
      <c r="F292" s="52"/>
      <c r="G292" s="52"/>
      <c r="H292" s="52"/>
    </row>
    <row r="293" spans="1:8" x14ac:dyDescent="0.25">
      <c r="A293" s="57"/>
      <c r="B293" s="48" t="s">
        <v>1381</v>
      </c>
      <c r="C293" s="46"/>
      <c r="D293" s="44" t="s">
        <v>9</v>
      </c>
      <c r="E293" s="47">
        <f>(E295+E296+E299)/(E300+E302)*100</f>
        <v>98.931575358035914</v>
      </c>
      <c r="F293" s="47">
        <f>(F295+F296+F299)/(F300+F302)*100</f>
        <v>99.361313868613138</v>
      </c>
      <c r="G293" s="47">
        <f>(G295+G296+G299)/(G300+G302)*100</f>
        <v>99.33065595716198</v>
      </c>
      <c r="H293" s="47">
        <f>(H295+H296+H299)/(H300+H302)*100</f>
        <v>98.952996212965033</v>
      </c>
    </row>
    <row r="294" spans="1:8" x14ac:dyDescent="0.25">
      <c r="A294" s="57"/>
      <c r="B294" s="48" t="s">
        <v>1383</v>
      </c>
      <c r="C294" s="46"/>
      <c r="D294" s="44" t="s">
        <v>9</v>
      </c>
      <c r="E294" s="47" t="e">
        <f>(E297+E298)/(E301)*100</f>
        <v>#DIV/0!</v>
      </c>
      <c r="F294" s="47" t="e">
        <f>(F297+F298)/(F301)*100</f>
        <v>#DIV/0!</v>
      </c>
      <c r="G294" s="47" t="e">
        <f>(G297+G298)/(G301)*100</f>
        <v>#DIV/0!</v>
      </c>
      <c r="H294" s="47" t="e">
        <f>(H297+H298)/(H301)*100</f>
        <v>#DIV/0!</v>
      </c>
    </row>
    <row r="295" spans="1:8" ht="30" customHeight="1" x14ac:dyDescent="0.25">
      <c r="A295" s="226"/>
      <c r="B295" s="230" t="s">
        <v>277</v>
      </c>
      <c r="C295" s="6" t="s">
        <v>1436</v>
      </c>
      <c r="D295" s="218" t="s">
        <v>1124</v>
      </c>
      <c r="E295" s="36">
        <v>2344</v>
      </c>
      <c r="F295" s="36">
        <v>2348</v>
      </c>
      <c r="G295" s="36">
        <v>2023</v>
      </c>
      <c r="H295" s="36">
        <v>2404</v>
      </c>
    </row>
    <row r="296" spans="1:8" ht="45" x14ac:dyDescent="0.25">
      <c r="A296" s="227"/>
      <c r="B296" s="231"/>
      <c r="C296" s="6" t="s">
        <v>1437</v>
      </c>
      <c r="D296" s="219"/>
      <c r="E296" s="36">
        <v>2008</v>
      </c>
      <c r="F296" s="36">
        <v>2008</v>
      </c>
      <c r="G296" s="36">
        <v>2429</v>
      </c>
      <c r="H296" s="36">
        <v>2038</v>
      </c>
    </row>
    <row r="297" spans="1:8" ht="45" x14ac:dyDescent="0.25">
      <c r="A297" s="227"/>
      <c r="B297" s="231"/>
      <c r="C297" s="6" t="s">
        <v>1438</v>
      </c>
      <c r="D297" s="218" t="s">
        <v>1124</v>
      </c>
      <c r="E297" s="36">
        <v>0</v>
      </c>
      <c r="F297" s="36">
        <v>0</v>
      </c>
      <c r="G297" s="36">
        <v>0</v>
      </c>
      <c r="H297" s="36">
        <v>0</v>
      </c>
    </row>
    <row r="298" spans="1:8" ht="45" x14ac:dyDescent="0.25">
      <c r="A298" s="228"/>
      <c r="B298" s="232"/>
      <c r="C298" s="6" t="s">
        <v>1439</v>
      </c>
      <c r="D298" s="219"/>
      <c r="E298" s="36">
        <v>0</v>
      </c>
      <c r="F298" s="36">
        <v>0</v>
      </c>
      <c r="G298" s="36">
        <v>0</v>
      </c>
      <c r="H298" s="36">
        <v>0</v>
      </c>
    </row>
    <row r="299" spans="1:8" ht="30" x14ac:dyDescent="0.25">
      <c r="A299" s="8"/>
      <c r="B299" s="22" t="s">
        <v>278</v>
      </c>
      <c r="C299" s="6" t="s">
        <v>279</v>
      </c>
      <c r="D299" s="13" t="s">
        <v>1124</v>
      </c>
      <c r="E299" s="36">
        <v>0</v>
      </c>
      <c r="F299" s="36">
        <v>0</v>
      </c>
      <c r="G299" s="36">
        <v>0</v>
      </c>
      <c r="H299" s="36">
        <v>0</v>
      </c>
    </row>
    <row r="300" spans="1:8" ht="75" customHeight="1" x14ac:dyDescent="0.25">
      <c r="A300" s="215"/>
      <c r="B300" s="230" t="s">
        <v>280</v>
      </c>
      <c r="C300" s="6" t="s">
        <v>1440</v>
      </c>
      <c r="D300" s="218" t="s">
        <v>1124</v>
      </c>
      <c r="E300" s="36">
        <v>4352</v>
      </c>
      <c r="F300" s="36">
        <v>4358</v>
      </c>
      <c r="G300" s="36">
        <v>4453</v>
      </c>
      <c r="H300" s="36">
        <v>4456</v>
      </c>
    </row>
    <row r="301" spans="1:8" ht="45" x14ac:dyDescent="0.25">
      <c r="A301" s="217"/>
      <c r="B301" s="232"/>
      <c r="C301" s="6" t="s">
        <v>1441</v>
      </c>
      <c r="D301" s="219"/>
      <c r="E301" s="36">
        <v>0</v>
      </c>
      <c r="F301" s="36">
        <v>0</v>
      </c>
      <c r="G301" s="36">
        <v>0</v>
      </c>
      <c r="H301" s="36">
        <v>0</v>
      </c>
    </row>
    <row r="302" spans="1:8" ht="30" x14ac:dyDescent="0.25">
      <c r="A302" s="8"/>
      <c r="B302" s="22" t="s">
        <v>150</v>
      </c>
      <c r="C302" s="6" t="s">
        <v>240</v>
      </c>
      <c r="D302" s="13" t="s">
        <v>1124</v>
      </c>
      <c r="E302" s="36">
        <v>47</v>
      </c>
      <c r="F302" s="36">
        <v>26</v>
      </c>
      <c r="G302" s="36">
        <v>29</v>
      </c>
      <c r="H302" s="36">
        <v>33</v>
      </c>
    </row>
    <row r="303" spans="1:8" ht="30" x14ac:dyDescent="0.25">
      <c r="A303" s="44" t="s">
        <v>281</v>
      </c>
      <c r="B303" s="45" t="s">
        <v>282</v>
      </c>
      <c r="C303" s="44"/>
      <c r="D303" s="44"/>
      <c r="E303" s="47"/>
      <c r="F303" s="47"/>
      <c r="G303" s="47"/>
      <c r="H303" s="47"/>
    </row>
    <row r="304" spans="1:8" x14ac:dyDescent="0.25">
      <c r="A304" s="57"/>
      <c r="B304" s="48" t="s">
        <v>1381</v>
      </c>
      <c r="C304" s="44"/>
      <c r="D304" s="44" t="s">
        <v>9</v>
      </c>
      <c r="E304" s="47">
        <f>(E306+E307)/(E310+E311)*100</f>
        <v>18.181818181818183</v>
      </c>
      <c r="F304" s="47">
        <f>(F306+F307)/(F310+F311)*100</f>
        <v>18.181818181818183</v>
      </c>
      <c r="G304" s="47">
        <f>(G306+G307)/(G310+G311)*100</f>
        <v>23.809523809523807</v>
      </c>
      <c r="H304" s="47">
        <f>(H306+H307)/(H310+H311)*100</f>
        <v>23.809523809523807</v>
      </c>
    </row>
    <row r="305" spans="1:8" x14ac:dyDescent="0.25">
      <c r="A305" s="57"/>
      <c r="B305" s="48" t="s">
        <v>1383</v>
      </c>
      <c r="C305" s="44"/>
      <c r="D305" s="44" t="s">
        <v>9</v>
      </c>
      <c r="E305" s="47" t="e">
        <f>(E308+E309)/(E312+E313)*100</f>
        <v>#DIV/0!</v>
      </c>
      <c r="F305" s="47" t="e">
        <f>(F308+F309)/(F312+F313)*100</f>
        <v>#DIV/0!</v>
      </c>
      <c r="G305" s="47" t="e">
        <f>(G308+G309)/(G312+G313)*100</f>
        <v>#DIV/0!</v>
      </c>
      <c r="H305" s="47" t="e">
        <f>(H308+H309)/(H312+H313)*100</f>
        <v>#DIV/0!</v>
      </c>
    </row>
    <row r="306" spans="1:8" ht="30" customHeight="1" x14ac:dyDescent="0.25">
      <c r="A306" s="226"/>
      <c r="B306" s="230" t="s">
        <v>283</v>
      </c>
      <c r="C306" s="6" t="s">
        <v>1442</v>
      </c>
      <c r="D306" s="218" t="s">
        <v>1315</v>
      </c>
      <c r="E306" s="76">
        <v>0</v>
      </c>
      <c r="F306" s="76">
        <v>0</v>
      </c>
      <c r="G306" s="76">
        <v>1</v>
      </c>
      <c r="H306" s="76">
        <v>5</v>
      </c>
    </row>
    <row r="307" spans="1:8" ht="45" x14ac:dyDescent="0.25">
      <c r="A307" s="227"/>
      <c r="B307" s="231"/>
      <c r="C307" s="6" t="s">
        <v>1443</v>
      </c>
      <c r="D307" s="219"/>
      <c r="E307" s="76">
        <v>4</v>
      </c>
      <c r="F307" s="76">
        <v>4</v>
      </c>
      <c r="G307" s="76">
        <v>4</v>
      </c>
      <c r="H307" s="76">
        <v>0</v>
      </c>
    </row>
    <row r="308" spans="1:8" ht="45" x14ac:dyDescent="0.25">
      <c r="A308" s="227"/>
      <c r="B308" s="231"/>
      <c r="C308" s="6" t="s">
        <v>1444</v>
      </c>
      <c r="D308" s="218" t="s">
        <v>1315</v>
      </c>
      <c r="E308" s="76">
        <v>0</v>
      </c>
      <c r="F308" s="76">
        <v>0</v>
      </c>
      <c r="G308" s="76">
        <v>0</v>
      </c>
      <c r="H308" s="76">
        <v>0</v>
      </c>
    </row>
    <row r="309" spans="1:8" ht="45" x14ac:dyDescent="0.25">
      <c r="A309" s="228"/>
      <c r="B309" s="232"/>
      <c r="C309" s="6" t="s">
        <v>1445</v>
      </c>
      <c r="D309" s="219"/>
      <c r="E309" s="76">
        <v>0</v>
      </c>
      <c r="F309" s="76">
        <v>0</v>
      </c>
      <c r="G309" s="76">
        <v>0</v>
      </c>
      <c r="H309" s="76">
        <v>0</v>
      </c>
    </row>
    <row r="310" spans="1:8" ht="45" x14ac:dyDescent="0.25">
      <c r="A310" s="226"/>
      <c r="B310" s="230" t="s">
        <v>229</v>
      </c>
      <c r="C310" s="6" t="s">
        <v>1446</v>
      </c>
      <c r="D310" s="218" t="s">
        <v>1315</v>
      </c>
      <c r="E310" s="36">
        <v>22</v>
      </c>
      <c r="F310" s="36">
        <v>22</v>
      </c>
      <c r="G310" s="36">
        <v>21</v>
      </c>
      <c r="H310" s="36">
        <v>21</v>
      </c>
    </row>
    <row r="311" spans="1:8" ht="45" x14ac:dyDescent="0.25">
      <c r="A311" s="227"/>
      <c r="B311" s="231"/>
      <c r="C311" s="6" t="s">
        <v>1447</v>
      </c>
      <c r="D311" s="219"/>
      <c r="E311" s="36">
        <v>0</v>
      </c>
      <c r="F311" s="36">
        <v>0</v>
      </c>
      <c r="G311" s="36">
        <v>0</v>
      </c>
      <c r="H311" s="36">
        <v>0</v>
      </c>
    </row>
    <row r="312" spans="1:8" ht="45" x14ac:dyDescent="0.25">
      <c r="A312" s="227"/>
      <c r="B312" s="231"/>
      <c r="C312" s="6" t="s">
        <v>1448</v>
      </c>
      <c r="D312" s="218" t="s">
        <v>1315</v>
      </c>
      <c r="E312" s="36">
        <v>0</v>
      </c>
      <c r="F312" s="36">
        <v>0</v>
      </c>
      <c r="G312" s="36">
        <v>0</v>
      </c>
      <c r="H312" s="36">
        <v>0</v>
      </c>
    </row>
    <row r="313" spans="1:8" ht="45" x14ac:dyDescent="0.25">
      <c r="A313" s="228"/>
      <c r="B313" s="232"/>
      <c r="C313" s="6" t="s">
        <v>1449</v>
      </c>
      <c r="D313" s="219"/>
      <c r="E313" s="36">
        <v>0</v>
      </c>
      <c r="F313" s="36">
        <v>0</v>
      </c>
      <c r="G313" s="36">
        <v>0</v>
      </c>
      <c r="H313" s="36">
        <v>0</v>
      </c>
    </row>
    <row r="314" spans="1:8" ht="30" customHeight="1" x14ac:dyDescent="0.25">
      <c r="A314" s="44" t="s">
        <v>285</v>
      </c>
      <c r="B314" s="45" t="s">
        <v>286</v>
      </c>
      <c r="C314" s="44"/>
      <c r="D314" s="44"/>
      <c r="E314" s="52"/>
      <c r="F314" s="52"/>
      <c r="G314" s="52"/>
      <c r="H314" s="52"/>
    </row>
    <row r="315" spans="1:8" x14ac:dyDescent="0.25">
      <c r="A315" s="57"/>
      <c r="B315" s="48" t="s">
        <v>1381</v>
      </c>
      <c r="C315" s="44"/>
      <c r="D315" s="44" t="s">
        <v>9</v>
      </c>
      <c r="E315" s="47">
        <f>(E317+E318+E321)/(E322+E326+E323)*100</f>
        <v>95.652173913043484</v>
      </c>
      <c r="F315" s="47">
        <f>(F317+F318+F321)/(F322+F326+F323)*100</f>
        <v>95.454545454545453</v>
      </c>
      <c r="G315" s="47">
        <f>(G317+G318+G321)/(G322+G326+G323)*100</f>
        <v>90.476190476190482</v>
      </c>
      <c r="H315" s="47">
        <f>(H317+H318+H321)/(H322+H326+H323)*100</f>
        <v>85.714285714285708</v>
      </c>
    </row>
    <row r="316" spans="1:8" x14ac:dyDescent="0.25">
      <c r="A316" s="57"/>
      <c r="B316" s="48" t="s">
        <v>1383</v>
      </c>
      <c r="C316" s="44"/>
      <c r="D316" s="44" t="s">
        <v>9</v>
      </c>
      <c r="E316" s="47" t="e">
        <f>(E319+E320)/(E324+E325)*100</f>
        <v>#DIV/0!</v>
      </c>
      <c r="F316" s="47" t="e">
        <f>(F319+F320)/(F324+F325)*100</f>
        <v>#DIV/0!</v>
      </c>
      <c r="G316" s="47" t="e">
        <f>(G319+G320)/(G324+G325)*100</f>
        <v>#DIV/0!</v>
      </c>
      <c r="H316" s="47" t="e">
        <f>(H319+H320)/(H324+H325)*100</f>
        <v>#DIV/0!</v>
      </c>
    </row>
    <row r="317" spans="1:8" ht="30" customHeight="1" x14ac:dyDescent="0.25">
      <c r="A317" s="226"/>
      <c r="B317" s="230" t="s">
        <v>287</v>
      </c>
      <c r="C317" s="6" t="s">
        <v>1450</v>
      </c>
      <c r="D317" s="218" t="s">
        <v>1315</v>
      </c>
      <c r="E317" s="11">
        <v>5</v>
      </c>
      <c r="F317" s="11">
        <v>5</v>
      </c>
      <c r="G317" s="11">
        <v>5</v>
      </c>
      <c r="H317" s="11">
        <v>5</v>
      </c>
    </row>
    <row r="318" spans="1:8" ht="45" x14ac:dyDescent="0.25">
      <c r="A318" s="227"/>
      <c r="B318" s="231"/>
      <c r="C318" s="6" t="s">
        <v>1451</v>
      </c>
      <c r="D318" s="219"/>
      <c r="E318" s="11">
        <v>17</v>
      </c>
      <c r="F318" s="11">
        <v>16</v>
      </c>
      <c r="G318" s="11">
        <v>14</v>
      </c>
      <c r="H318" s="11">
        <v>13</v>
      </c>
    </row>
    <row r="319" spans="1:8" ht="45" x14ac:dyDescent="0.25">
      <c r="A319" s="227"/>
      <c r="B319" s="231"/>
      <c r="C319" s="6" t="s">
        <v>1452</v>
      </c>
      <c r="D319" s="218" t="s">
        <v>1315</v>
      </c>
      <c r="E319" s="11">
        <v>0</v>
      </c>
      <c r="F319" s="11">
        <v>0</v>
      </c>
      <c r="G319" s="11">
        <v>0</v>
      </c>
      <c r="H319" s="11">
        <v>0</v>
      </c>
    </row>
    <row r="320" spans="1:8" ht="45" x14ac:dyDescent="0.25">
      <c r="A320" s="228"/>
      <c r="B320" s="232"/>
      <c r="C320" s="6" t="s">
        <v>1453</v>
      </c>
      <c r="D320" s="219"/>
      <c r="E320" s="11">
        <v>0</v>
      </c>
      <c r="F320" s="11">
        <v>0</v>
      </c>
      <c r="G320" s="11">
        <v>0</v>
      </c>
      <c r="H320" s="11">
        <v>0</v>
      </c>
    </row>
    <row r="321" spans="1:8" ht="30" x14ac:dyDescent="0.25">
      <c r="A321" s="6"/>
      <c r="B321" s="22" t="s">
        <v>288</v>
      </c>
      <c r="C321" s="6" t="s">
        <v>289</v>
      </c>
      <c r="D321" s="13" t="s">
        <v>1315</v>
      </c>
      <c r="E321" s="11">
        <v>0</v>
      </c>
      <c r="F321" s="11">
        <v>0</v>
      </c>
      <c r="G321" s="11">
        <v>0</v>
      </c>
      <c r="H321" s="11">
        <v>0</v>
      </c>
    </row>
    <row r="322" spans="1:8" ht="45" x14ac:dyDescent="0.25">
      <c r="A322" s="226"/>
      <c r="B322" s="230" t="s">
        <v>229</v>
      </c>
      <c r="C322" s="6" t="s">
        <v>1402</v>
      </c>
      <c r="D322" s="218" t="s">
        <v>1315</v>
      </c>
      <c r="E322" s="136">
        <v>5</v>
      </c>
      <c r="F322" s="136">
        <v>5</v>
      </c>
      <c r="G322" s="136">
        <v>5</v>
      </c>
      <c r="H322" s="136">
        <v>5</v>
      </c>
    </row>
    <row r="323" spans="1:8" ht="45" x14ac:dyDescent="0.25">
      <c r="A323" s="227"/>
      <c r="B323" s="231"/>
      <c r="C323" s="6" t="s">
        <v>1454</v>
      </c>
      <c r="D323" s="219"/>
      <c r="E323" s="136">
        <v>18</v>
      </c>
      <c r="F323" s="136">
        <v>17</v>
      </c>
      <c r="G323" s="136">
        <v>16</v>
      </c>
      <c r="H323" s="136">
        <v>16</v>
      </c>
    </row>
    <row r="324" spans="1:8" ht="45" x14ac:dyDescent="0.25">
      <c r="A324" s="227"/>
      <c r="B324" s="231"/>
      <c r="C324" s="6" t="s">
        <v>1403</v>
      </c>
      <c r="D324" s="218" t="s">
        <v>1315</v>
      </c>
      <c r="E324" s="11">
        <v>0</v>
      </c>
      <c r="F324" s="11">
        <v>0</v>
      </c>
      <c r="G324" s="11">
        <v>0</v>
      </c>
      <c r="H324" s="11">
        <v>0</v>
      </c>
    </row>
    <row r="325" spans="1:8" ht="45" x14ac:dyDescent="0.25">
      <c r="A325" s="228"/>
      <c r="B325" s="232"/>
      <c r="C325" s="6" t="s">
        <v>1455</v>
      </c>
      <c r="D325" s="219"/>
      <c r="E325" s="11">
        <v>0</v>
      </c>
      <c r="F325" s="11">
        <v>0</v>
      </c>
      <c r="G325" s="11">
        <v>0</v>
      </c>
      <c r="H325" s="11">
        <v>0</v>
      </c>
    </row>
    <row r="326" spans="1:8" ht="30" x14ac:dyDescent="0.25">
      <c r="A326" s="6"/>
      <c r="B326" s="22" t="s">
        <v>248</v>
      </c>
      <c r="C326" s="6" t="s">
        <v>231</v>
      </c>
      <c r="D326" s="13" t="s">
        <v>1315</v>
      </c>
      <c r="E326" s="11">
        <v>0</v>
      </c>
      <c r="F326" s="11">
        <v>0</v>
      </c>
      <c r="G326" s="11">
        <v>0</v>
      </c>
      <c r="H326" s="11">
        <v>0</v>
      </c>
    </row>
    <row r="327" spans="1:8" ht="30" customHeight="1" x14ac:dyDescent="0.25">
      <c r="A327" s="44" t="s">
        <v>290</v>
      </c>
      <c r="B327" s="45" t="s">
        <v>291</v>
      </c>
      <c r="C327" s="44"/>
      <c r="D327" s="44"/>
      <c r="E327" s="52"/>
      <c r="F327" s="52"/>
      <c r="G327" s="52"/>
      <c r="H327" s="52"/>
    </row>
    <row r="328" spans="1:8" x14ac:dyDescent="0.25">
      <c r="A328" s="57"/>
      <c r="B328" s="48" t="s">
        <v>1381</v>
      </c>
      <c r="C328" s="44"/>
      <c r="D328" s="44" t="s">
        <v>9</v>
      </c>
      <c r="E328" s="47">
        <f>(E330+E331+E334)/(E335+E336+E339)*100</f>
        <v>0</v>
      </c>
      <c r="F328" s="47">
        <f>(F330+F331+F334)/(F335+F336+F339)*100</f>
        <v>0</v>
      </c>
      <c r="G328" s="47">
        <f>(G330+G331+G334)/(G335+G336+G339)*100</f>
        <v>0</v>
      </c>
      <c r="H328" s="47">
        <f>(H330+H331+H334)/(H335+H336+H339)*100</f>
        <v>0</v>
      </c>
    </row>
    <row r="329" spans="1:8" x14ac:dyDescent="0.25">
      <c r="A329" s="57"/>
      <c r="B329" s="48" t="s">
        <v>1383</v>
      </c>
      <c r="C329" s="44"/>
      <c r="D329" s="44" t="s">
        <v>9</v>
      </c>
      <c r="E329" s="47" t="e">
        <f>(E332+E333)/(E337+E338)*100</f>
        <v>#DIV/0!</v>
      </c>
      <c r="F329" s="47" t="e">
        <f>(F332+F333)/(F337+F338)*100</f>
        <v>#DIV/0!</v>
      </c>
      <c r="G329" s="47" t="e">
        <f>(G332+G333)/(G337+G338)*100</f>
        <v>#DIV/0!</v>
      </c>
      <c r="H329" s="47" t="e">
        <f>(H332+H333)/(H337+H338)*100</f>
        <v>#DIV/0!</v>
      </c>
    </row>
    <row r="330" spans="1:8" ht="30" customHeight="1" x14ac:dyDescent="0.25">
      <c r="A330" s="226"/>
      <c r="B330" s="230" t="s">
        <v>292</v>
      </c>
      <c r="C330" s="6" t="s">
        <v>1456</v>
      </c>
      <c r="D330" s="218" t="s">
        <v>1315</v>
      </c>
      <c r="E330" s="11">
        <v>0</v>
      </c>
      <c r="F330" s="11">
        <v>0</v>
      </c>
      <c r="G330" s="11">
        <v>0</v>
      </c>
      <c r="H330" s="11">
        <v>0</v>
      </c>
    </row>
    <row r="331" spans="1:8" ht="45" x14ac:dyDescent="0.25">
      <c r="A331" s="227"/>
      <c r="B331" s="231"/>
      <c r="C331" s="6" t="s">
        <v>1457</v>
      </c>
      <c r="D331" s="219"/>
      <c r="E331" s="11">
        <v>0</v>
      </c>
      <c r="F331" s="11">
        <v>0</v>
      </c>
      <c r="G331" s="11">
        <v>0</v>
      </c>
      <c r="H331" s="11">
        <v>0</v>
      </c>
    </row>
    <row r="332" spans="1:8" ht="45" x14ac:dyDescent="0.25">
      <c r="A332" s="227"/>
      <c r="B332" s="231"/>
      <c r="C332" s="6" t="s">
        <v>1458</v>
      </c>
      <c r="D332" s="218" t="s">
        <v>1315</v>
      </c>
      <c r="E332" s="11">
        <v>0</v>
      </c>
      <c r="F332" s="11">
        <v>0</v>
      </c>
      <c r="G332" s="11">
        <v>0</v>
      </c>
      <c r="H332" s="11">
        <v>0</v>
      </c>
    </row>
    <row r="333" spans="1:8" ht="45" x14ac:dyDescent="0.25">
      <c r="A333" s="228"/>
      <c r="B333" s="232"/>
      <c r="C333" s="6" t="s">
        <v>1459</v>
      </c>
      <c r="D333" s="219"/>
      <c r="E333" s="11">
        <v>0</v>
      </c>
      <c r="F333" s="11">
        <v>0</v>
      </c>
      <c r="G333" s="11">
        <v>0</v>
      </c>
      <c r="H333" s="11">
        <v>0</v>
      </c>
    </row>
    <row r="334" spans="1:8" ht="30" x14ac:dyDescent="0.25">
      <c r="A334" s="6"/>
      <c r="B334" s="22" t="s">
        <v>293</v>
      </c>
      <c r="C334" s="6" t="s">
        <v>294</v>
      </c>
      <c r="D334" s="13" t="s">
        <v>1315</v>
      </c>
      <c r="E334" s="11">
        <v>0</v>
      </c>
      <c r="F334" s="11">
        <v>0</v>
      </c>
      <c r="G334" s="11">
        <v>0</v>
      </c>
      <c r="H334" s="11">
        <v>0</v>
      </c>
    </row>
    <row r="335" spans="1:8" ht="30" customHeight="1" x14ac:dyDescent="0.25">
      <c r="A335" s="226"/>
      <c r="B335" s="230" t="s">
        <v>229</v>
      </c>
      <c r="C335" s="6" t="s">
        <v>1402</v>
      </c>
      <c r="D335" s="218" t="s">
        <v>1315</v>
      </c>
      <c r="E335" s="192">
        <v>5</v>
      </c>
      <c r="F335" s="192">
        <v>5</v>
      </c>
      <c r="G335" s="192">
        <v>5</v>
      </c>
      <c r="H335" s="192">
        <v>5</v>
      </c>
    </row>
    <row r="336" spans="1:8" ht="45" x14ac:dyDescent="0.25">
      <c r="A336" s="227"/>
      <c r="B336" s="231"/>
      <c r="C336" s="6" t="s">
        <v>1454</v>
      </c>
      <c r="D336" s="219"/>
      <c r="E336" s="192">
        <v>18</v>
      </c>
      <c r="F336" s="192">
        <v>17</v>
      </c>
      <c r="G336" s="192">
        <v>16</v>
      </c>
      <c r="H336" s="192">
        <v>16</v>
      </c>
    </row>
    <row r="337" spans="1:8" ht="45" x14ac:dyDescent="0.25">
      <c r="A337" s="227"/>
      <c r="B337" s="231"/>
      <c r="C337" s="6" t="s">
        <v>1403</v>
      </c>
      <c r="D337" s="218" t="s">
        <v>1315</v>
      </c>
      <c r="E337" s="192">
        <v>0</v>
      </c>
      <c r="F337" s="192">
        <v>0</v>
      </c>
      <c r="G337" s="192">
        <v>0</v>
      </c>
      <c r="H337" s="192">
        <v>0</v>
      </c>
    </row>
    <row r="338" spans="1:8" ht="45" x14ac:dyDescent="0.25">
      <c r="A338" s="228"/>
      <c r="B338" s="232"/>
      <c r="C338" s="6" t="s">
        <v>1455</v>
      </c>
      <c r="D338" s="219"/>
      <c r="E338" s="192">
        <v>0</v>
      </c>
      <c r="F338" s="192">
        <v>0</v>
      </c>
      <c r="G338" s="192">
        <v>0</v>
      </c>
      <c r="H338" s="192">
        <v>0</v>
      </c>
    </row>
    <row r="339" spans="1:8" ht="30" x14ac:dyDescent="0.25">
      <c r="A339" s="6"/>
      <c r="B339" s="22" t="s">
        <v>248</v>
      </c>
      <c r="C339" s="6" t="s">
        <v>231</v>
      </c>
      <c r="D339" s="13" t="s">
        <v>1315</v>
      </c>
      <c r="E339" s="192">
        <v>0</v>
      </c>
      <c r="F339" s="192">
        <v>0</v>
      </c>
      <c r="G339" s="192">
        <v>0</v>
      </c>
      <c r="H339" s="192">
        <v>0</v>
      </c>
    </row>
    <row r="340" spans="1:8" ht="45" customHeight="1" x14ac:dyDescent="0.25">
      <c r="A340" s="49" t="s">
        <v>296</v>
      </c>
      <c r="B340" s="50" t="s">
        <v>295</v>
      </c>
      <c r="C340" s="46"/>
      <c r="D340" s="46"/>
      <c r="E340" s="46"/>
      <c r="F340" s="46"/>
      <c r="G340" s="46"/>
      <c r="H340" s="46"/>
    </row>
    <row r="341" spans="1:8" x14ac:dyDescent="0.25">
      <c r="A341" s="44" t="s">
        <v>298</v>
      </c>
      <c r="B341" s="45" t="s">
        <v>297</v>
      </c>
      <c r="C341" s="46"/>
      <c r="D341" s="44" t="s">
        <v>9</v>
      </c>
      <c r="E341" s="47"/>
      <c r="F341" s="47"/>
      <c r="G341" s="47"/>
      <c r="H341" s="47"/>
    </row>
    <row r="342" spans="1:8" x14ac:dyDescent="0.25">
      <c r="A342" s="44"/>
      <c r="B342" s="48" t="s">
        <v>1381</v>
      </c>
      <c r="C342" s="46"/>
      <c r="D342" s="44" t="s">
        <v>9</v>
      </c>
      <c r="E342" s="47">
        <f>((E349+E355+E350+E356)/(E358+E364+E359+E365))*100</f>
        <v>100</v>
      </c>
      <c r="F342" s="47">
        <f>((F349+F355+F350+F356)/(F358+F364+F359+F365))*100</f>
        <v>95.652173913043484</v>
      </c>
      <c r="G342" s="47">
        <f>((G349+G355+G350+G356)/(G358+G364+G359+G365))*100</f>
        <v>95.454545454545453</v>
      </c>
      <c r="H342" s="47">
        <f>((H349+H355+H350+H356)/(H358+H364+H359+H365))*100</f>
        <v>100</v>
      </c>
    </row>
    <row r="343" spans="1:8" x14ac:dyDescent="0.25">
      <c r="A343" s="44"/>
      <c r="B343" s="48" t="s">
        <v>1382</v>
      </c>
      <c r="C343" s="46"/>
      <c r="D343" s="44" t="s">
        <v>9</v>
      </c>
      <c r="E343" s="47">
        <f t="shared" ref="E343:G344" si="44">((E349+E355)/(E358+E364))*100</f>
        <v>100</v>
      </c>
      <c r="F343" s="47">
        <f t="shared" si="44"/>
        <v>100</v>
      </c>
      <c r="G343" s="47">
        <f t="shared" si="44"/>
        <v>100</v>
      </c>
      <c r="H343" s="47">
        <f t="shared" ref="H343" si="45">((H349+H355)/(H358+H364))*100</f>
        <v>100</v>
      </c>
    </row>
    <row r="344" spans="1:8" x14ac:dyDescent="0.25">
      <c r="A344" s="44"/>
      <c r="B344" s="45" t="s">
        <v>1384</v>
      </c>
      <c r="C344" s="46"/>
      <c r="D344" s="44" t="s">
        <v>9</v>
      </c>
      <c r="E344" s="47">
        <f t="shared" si="44"/>
        <v>100</v>
      </c>
      <c r="F344" s="47">
        <f t="shared" si="44"/>
        <v>94.444444444444443</v>
      </c>
      <c r="G344" s="47">
        <f t="shared" si="44"/>
        <v>94.117647058823522</v>
      </c>
      <c r="H344" s="47">
        <f t="shared" ref="H344" si="46">((H350+H356)/(H359+H365))*100</f>
        <v>100</v>
      </c>
    </row>
    <row r="345" spans="1:8" x14ac:dyDescent="0.25">
      <c r="A345" s="44"/>
      <c r="B345" s="48" t="s">
        <v>1383</v>
      </c>
      <c r="C345" s="46"/>
      <c r="D345" s="44" t="s">
        <v>9</v>
      </c>
      <c r="E345" s="47" t="e">
        <f>((E352+E353)/(E361+E362))*100</f>
        <v>#DIV/0!</v>
      </c>
      <c r="F345" s="47" t="e">
        <f>((F352+F353)/(F361+F362))*100</f>
        <v>#DIV/0!</v>
      </c>
      <c r="G345" s="47" t="e">
        <f>((G352+G353)/(G361+G362))*100</f>
        <v>#DIV/0!</v>
      </c>
      <c r="H345" s="47" t="e">
        <f>((H352+H353)/(H361+H362))*100</f>
        <v>#DIV/0!</v>
      </c>
    </row>
    <row r="346" spans="1:8" x14ac:dyDescent="0.25">
      <c r="A346" s="44"/>
      <c r="B346" s="48" t="s">
        <v>1382</v>
      </c>
      <c r="C346" s="46"/>
      <c r="D346" s="44" t="s">
        <v>9</v>
      </c>
      <c r="E346" s="47" t="e">
        <f t="shared" ref="E346:G347" si="47">((E352)/(E361))*100</f>
        <v>#DIV/0!</v>
      </c>
      <c r="F346" s="47" t="e">
        <f t="shared" si="47"/>
        <v>#DIV/0!</v>
      </c>
      <c r="G346" s="47" t="e">
        <f t="shared" si="47"/>
        <v>#DIV/0!</v>
      </c>
      <c r="H346" s="47" t="e">
        <f t="shared" ref="H346" si="48">((H352)/(H361))*100</f>
        <v>#DIV/0!</v>
      </c>
    </row>
    <row r="347" spans="1:8" x14ac:dyDescent="0.25">
      <c r="A347" s="44"/>
      <c r="B347" s="45" t="s">
        <v>1384</v>
      </c>
      <c r="C347" s="46"/>
      <c r="D347" s="44" t="s">
        <v>9</v>
      </c>
      <c r="E347" s="47" t="e">
        <f t="shared" si="47"/>
        <v>#DIV/0!</v>
      </c>
      <c r="F347" s="47" t="e">
        <f t="shared" si="47"/>
        <v>#DIV/0!</v>
      </c>
      <c r="G347" s="47" t="e">
        <f t="shared" si="47"/>
        <v>#DIV/0!</v>
      </c>
      <c r="H347" s="47" t="e">
        <f t="shared" ref="H347" si="49">((H353)/(H362))*100</f>
        <v>#DIV/0!</v>
      </c>
    </row>
    <row r="348" spans="1:8" ht="45" x14ac:dyDescent="0.25">
      <c r="A348" s="6"/>
      <c r="B348" s="75" t="s">
        <v>299</v>
      </c>
      <c r="C348" s="6"/>
      <c r="D348" s="13"/>
      <c r="E348" s="11"/>
      <c r="F348" s="11"/>
      <c r="G348" s="11"/>
      <c r="H348" s="11"/>
    </row>
    <row r="349" spans="1:8" ht="60" x14ac:dyDescent="0.25">
      <c r="A349" s="6"/>
      <c r="B349" s="77" t="s">
        <v>1382</v>
      </c>
      <c r="C349" s="6" t="s">
        <v>1463</v>
      </c>
      <c r="D349" s="13" t="s">
        <v>1315</v>
      </c>
      <c r="E349" s="11">
        <v>5</v>
      </c>
      <c r="F349" s="11">
        <v>5</v>
      </c>
      <c r="G349" s="11">
        <v>5</v>
      </c>
      <c r="H349" s="11">
        <v>5</v>
      </c>
    </row>
    <row r="350" spans="1:8" ht="60" x14ac:dyDescent="0.25">
      <c r="A350" s="6"/>
      <c r="B350" s="22" t="s">
        <v>1384</v>
      </c>
      <c r="C350" s="6" t="s">
        <v>1464</v>
      </c>
      <c r="D350" s="13" t="s">
        <v>1315</v>
      </c>
      <c r="E350" s="11">
        <v>18</v>
      </c>
      <c r="F350" s="11">
        <v>17</v>
      </c>
      <c r="G350" s="11">
        <v>16</v>
      </c>
      <c r="H350" s="11">
        <v>16</v>
      </c>
    </row>
    <row r="351" spans="1:8" ht="45" x14ac:dyDescent="0.25">
      <c r="A351" s="6"/>
      <c r="B351" s="75" t="s">
        <v>299</v>
      </c>
      <c r="C351" s="6"/>
      <c r="D351" s="13"/>
      <c r="E351" s="11"/>
      <c r="F351" s="11"/>
      <c r="G351" s="11"/>
      <c r="H351" s="11"/>
    </row>
    <row r="352" spans="1:8" ht="60" x14ac:dyDescent="0.25">
      <c r="A352" s="6"/>
      <c r="B352" s="77" t="s">
        <v>1382</v>
      </c>
      <c r="C352" s="6" t="s">
        <v>1461</v>
      </c>
      <c r="D352" s="13" t="s">
        <v>1315</v>
      </c>
      <c r="E352" s="11">
        <v>0</v>
      </c>
      <c r="F352" s="11">
        <v>0</v>
      </c>
      <c r="G352" s="11">
        <v>0</v>
      </c>
      <c r="H352" s="11">
        <v>0</v>
      </c>
    </row>
    <row r="353" spans="1:8" ht="60" x14ac:dyDescent="0.25">
      <c r="A353" s="6"/>
      <c r="B353" s="22" t="s">
        <v>1384</v>
      </c>
      <c r="C353" s="6" t="s">
        <v>1462</v>
      </c>
      <c r="D353" s="13" t="s">
        <v>1315</v>
      </c>
      <c r="E353" s="11">
        <v>0</v>
      </c>
      <c r="F353" s="11">
        <v>0</v>
      </c>
      <c r="G353" s="11">
        <v>0</v>
      </c>
      <c r="H353" s="11">
        <v>0</v>
      </c>
    </row>
    <row r="354" spans="1:8" ht="30" x14ac:dyDescent="0.25">
      <c r="A354" s="8"/>
      <c r="B354" s="22" t="s">
        <v>300</v>
      </c>
      <c r="C354" s="6"/>
      <c r="D354" s="13"/>
      <c r="E354" s="11"/>
      <c r="F354" s="11"/>
      <c r="G354" s="11"/>
      <c r="H354" s="11"/>
    </row>
    <row r="355" spans="1:8" ht="45" x14ac:dyDescent="0.25">
      <c r="A355" s="56"/>
      <c r="B355" s="77" t="s">
        <v>1382</v>
      </c>
      <c r="C355" s="6" t="s">
        <v>1465</v>
      </c>
      <c r="D355" s="13" t="s">
        <v>1315</v>
      </c>
      <c r="E355" s="11">
        <v>0</v>
      </c>
      <c r="F355" s="11">
        <v>0</v>
      </c>
      <c r="G355" s="11">
        <v>0</v>
      </c>
      <c r="H355" s="11">
        <v>0</v>
      </c>
    </row>
    <row r="356" spans="1:8" ht="45" x14ac:dyDescent="0.25">
      <c r="A356" s="56"/>
      <c r="B356" s="22" t="s">
        <v>1384</v>
      </c>
      <c r="C356" s="6" t="s">
        <v>1466</v>
      </c>
      <c r="D356" s="13" t="s">
        <v>1315</v>
      </c>
      <c r="E356" s="11">
        <v>0</v>
      </c>
      <c r="F356" s="11">
        <v>0</v>
      </c>
      <c r="G356" s="11">
        <v>0</v>
      </c>
      <c r="H356" s="11">
        <v>0</v>
      </c>
    </row>
    <row r="357" spans="1:8" ht="60" x14ac:dyDescent="0.25">
      <c r="A357" s="56"/>
      <c r="B357" s="75" t="s">
        <v>301</v>
      </c>
      <c r="C357" s="6"/>
      <c r="D357" s="13"/>
      <c r="E357" s="11"/>
      <c r="F357" s="11"/>
      <c r="G357" s="11"/>
      <c r="H357" s="11"/>
    </row>
    <row r="358" spans="1:8" ht="60" x14ac:dyDescent="0.25">
      <c r="A358" s="56"/>
      <c r="B358" s="77" t="s">
        <v>1382</v>
      </c>
      <c r="C358" s="6" t="s">
        <v>1460</v>
      </c>
      <c r="D358" s="13" t="s">
        <v>1315</v>
      </c>
      <c r="E358" s="11">
        <v>5</v>
      </c>
      <c r="F358" s="11">
        <v>5</v>
      </c>
      <c r="G358" s="11">
        <v>5</v>
      </c>
      <c r="H358" s="11">
        <v>5</v>
      </c>
    </row>
    <row r="359" spans="1:8" ht="60" x14ac:dyDescent="0.25">
      <c r="A359" s="56"/>
      <c r="B359" s="22" t="s">
        <v>1384</v>
      </c>
      <c r="C359" s="6" t="s">
        <v>1460</v>
      </c>
      <c r="D359" s="13" t="s">
        <v>1315</v>
      </c>
      <c r="E359" s="11">
        <v>18</v>
      </c>
      <c r="F359" s="11">
        <v>18</v>
      </c>
      <c r="G359" s="11">
        <v>17</v>
      </c>
      <c r="H359" s="11">
        <v>16</v>
      </c>
    </row>
    <row r="360" spans="1:8" ht="58.5" customHeight="1" x14ac:dyDescent="0.25">
      <c r="A360" s="56"/>
      <c r="B360" s="75" t="s">
        <v>301</v>
      </c>
      <c r="C360" s="6"/>
      <c r="D360" s="13"/>
      <c r="E360" s="11"/>
      <c r="F360" s="11"/>
      <c r="G360" s="11"/>
      <c r="H360" s="11"/>
    </row>
    <row r="361" spans="1:8" ht="60" x14ac:dyDescent="0.25">
      <c r="A361" s="56"/>
      <c r="B361" s="77" t="s">
        <v>1382</v>
      </c>
      <c r="C361" s="6" t="s">
        <v>1467</v>
      </c>
      <c r="D361" s="13" t="s">
        <v>1315</v>
      </c>
      <c r="E361" s="11">
        <v>0</v>
      </c>
      <c r="F361" s="11">
        <v>0</v>
      </c>
      <c r="G361" s="11">
        <v>0</v>
      </c>
      <c r="H361" s="11">
        <v>0</v>
      </c>
    </row>
    <row r="362" spans="1:8" ht="60" x14ac:dyDescent="0.25">
      <c r="A362" s="56"/>
      <c r="B362" s="22" t="s">
        <v>1384</v>
      </c>
      <c r="C362" s="6" t="s">
        <v>1468</v>
      </c>
      <c r="D362" s="13" t="s">
        <v>1315</v>
      </c>
      <c r="E362" s="11">
        <v>0</v>
      </c>
      <c r="F362" s="11">
        <v>0</v>
      </c>
      <c r="G362" s="11">
        <v>0</v>
      </c>
      <c r="H362" s="11">
        <v>0</v>
      </c>
    </row>
    <row r="363" spans="1:8" ht="30" x14ac:dyDescent="0.25">
      <c r="A363" s="8"/>
      <c r="B363" s="22" t="s">
        <v>302</v>
      </c>
      <c r="C363" s="6"/>
      <c r="D363" s="13"/>
      <c r="E363" s="11"/>
      <c r="F363" s="11"/>
      <c r="G363" s="11"/>
      <c r="H363" s="11"/>
    </row>
    <row r="364" spans="1:8" ht="45" x14ac:dyDescent="0.25">
      <c r="A364" s="8"/>
      <c r="B364" s="77" t="s">
        <v>1382</v>
      </c>
      <c r="C364" s="6" t="s">
        <v>1469</v>
      </c>
      <c r="D364" s="13" t="s">
        <v>1315</v>
      </c>
      <c r="E364" s="11">
        <v>0</v>
      </c>
      <c r="F364" s="11">
        <v>0</v>
      </c>
      <c r="G364" s="11">
        <v>0</v>
      </c>
      <c r="H364" s="11">
        <v>0</v>
      </c>
    </row>
    <row r="365" spans="1:8" ht="45" x14ac:dyDescent="0.25">
      <c r="A365" s="8"/>
      <c r="B365" s="22" t="s">
        <v>1384</v>
      </c>
      <c r="C365" s="6" t="s">
        <v>1470</v>
      </c>
      <c r="D365" s="13" t="s">
        <v>1315</v>
      </c>
      <c r="E365" s="11">
        <v>0</v>
      </c>
      <c r="F365" s="11">
        <v>0</v>
      </c>
      <c r="G365" s="11">
        <v>0</v>
      </c>
      <c r="H365" s="11">
        <v>0</v>
      </c>
    </row>
    <row r="366" spans="1:8" ht="45" customHeight="1" x14ac:dyDescent="0.25">
      <c r="A366" s="49" t="s">
        <v>304</v>
      </c>
      <c r="B366" s="50" t="s">
        <v>303</v>
      </c>
      <c r="C366" s="46"/>
      <c r="D366" s="46"/>
      <c r="E366" s="46"/>
      <c r="F366" s="46"/>
      <c r="G366" s="46"/>
      <c r="H366" s="46"/>
    </row>
    <row r="367" spans="1:8" ht="30" x14ac:dyDescent="0.25">
      <c r="A367" s="44" t="s">
        <v>315</v>
      </c>
      <c r="B367" s="45" t="s">
        <v>305</v>
      </c>
      <c r="C367" s="46"/>
      <c r="D367" s="44" t="s">
        <v>1317</v>
      </c>
      <c r="E367" s="47">
        <f>(E370+E371)/(E372+E373)</f>
        <v>201.27654320987654</v>
      </c>
      <c r="F367" s="47">
        <f>(F370+F371)/(F372+F373)</f>
        <v>207.65919965202261</v>
      </c>
      <c r="G367" s="47">
        <f>(G370+G371)/(G372+G373)</f>
        <v>222.47347994825355</v>
      </c>
      <c r="H367" s="47">
        <f>(H370+H371)/(H372+H373)</f>
        <v>234.62769784172662</v>
      </c>
    </row>
    <row r="368" spans="1:8" x14ac:dyDescent="0.25">
      <c r="A368" s="44"/>
      <c r="B368" s="48" t="s">
        <v>1381</v>
      </c>
      <c r="C368" s="46"/>
      <c r="D368" s="44" t="s">
        <v>1317</v>
      </c>
      <c r="E368" s="47">
        <f t="shared" ref="E368:G369" si="50">(E370)/(E372)</f>
        <v>201.27654320987654</v>
      </c>
      <c r="F368" s="47">
        <f t="shared" si="50"/>
        <v>207.65919965202261</v>
      </c>
      <c r="G368" s="47">
        <f t="shared" si="50"/>
        <v>222.47347994825355</v>
      </c>
      <c r="H368" s="47">
        <f t="shared" ref="H368" si="51">(H370)/(H372)</f>
        <v>234.62769784172662</v>
      </c>
    </row>
    <row r="369" spans="1:8" x14ac:dyDescent="0.25">
      <c r="A369" s="44"/>
      <c r="B369" s="48" t="s">
        <v>1383</v>
      </c>
      <c r="C369" s="46"/>
      <c r="D369" s="44" t="s">
        <v>1317</v>
      </c>
      <c r="E369" s="47" t="e">
        <f t="shared" si="50"/>
        <v>#DIV/0!</v>
      </c>
      <c r="F369" s="47" t="e">
        <f t="shared" si="50"/>
        <v>#DIV/0!</v>
      </c>
      <c r="G369" s="47" t="e">
        <f t="shared" si="50"/>
        <v>#DIV/0!</v>
      </c>
      <c r="H369" s="47" t="e">
        <f t="shared" ref="H369" si="52">(H371)/(H373)</f>
        <v>#DIV/0!</v>
      </c>
    </row>
    <row r="370" spans="1:8" ht="45" x14ac:dyDescent="0.25">
      <c r="A370" s="8"/>
      <c r="B370" s="22" t="s">
        <v>306</v>
      </c>
      <c r="C370" s="6" t="s">
        <v>307</v>
      </c>
      <c r="D370" s="13" t="s">
        <v>1317</v>
      </c>
      <c r="E370" s="36">
        <v>896687</v>
      </c>
      <c r="F370" s="36">
        <v>954817</v>
      </c>
      <c r="G370" s="36">
        <v>1031832</v>
      </c>
      <c r="H370" s="36">
        <v>1043624</v>
      </c>
    </row>
    <row r="371" spans="1:8" ht="60" x14ac:dyDescent="0.25">
      <c r="A371" s="8"/>
      <c r="B371" s="22" t="s">
        <v>308</v>
      </c>
      <c r="C371" s="6" t="s">
        <v>309</v>
      </c>
      <c r="D371" s="13" t="s">
        <v>1317</v>
      </c>
      <c r="E371" s="36">
        <v>0</v>
      </c>
      <c r="F371" s="36">
        <v>0</v>
      </c>
      <c r="G371" s="36">
        <v>0</v>
      </c>
      <c r="H371" s="36">
        <v>0</v>
      </c>
    </row>
    <row r="372" spans="1:8" ht="45" x14ac:dyDescent="0.25">
      <c r="A372" s="8"/>
      <c r="B372" s="22" t="s">
        <v>310</v>
      </c>
      <c r="C372" s="6" t="s">
        <v>311</v>
      </c>
      <c r="D372" s="13" t="s">
        <v>1124</v>
      </c>
      <c r="E372" s="36">
        <v>4455</v>
      </c>
      <c r="F372" s="36">
        <v>4598</v>
      </c>
      <c r="G372" s="36">
        <v>4638</v>
      </c>
      <c r="H372" s="36">
        <v>4448</v>
      </c>
    </row>
    <row r="373" spans="1:8" ht="60" x14ac:dyDescent="0.25">
      <c r="A373" s="8"/>
      <c r="B373" s="22" t="s">
        <v>312</v>
      </c>
      <c r="C373" s="6" t="s">
        <v>313</v>
      </c>
      <c r="D373" s="13" t="s">
        <v>1124</v>
      </c>
      <c r="E373" s="36">
        <v>0</v>
      </c>
      <c r="F373" s="36">
        <v>0</v>
      </c>
      <c r="G373" s="36">
        <v>0</v>
      </c>
      <c r="H373" s="36">
        <v>0</v>
      </c>
    </row>
    <row r="374" spans="1:8" ht="30" x14ac:dyDescent="0.25">
      <c r="A374" s="44" t="s">
        <v>314</v>
      </c>
      <c r="B374" s="45" t="s">
        <v>317</v>
      </c>
      <c r="C374" s="46"/>
      <c r="D374" s="44" t="s">
        <v>9</v>
      </c>
      <c r="E374" s="47">
        <f>((E377+E378)/(E379+E380))*100</f>
        <v>0</v>
      </c>
      <c r="F374" s="47">
        <f>((F377+F378)/(F379+F380))*100</f>
        <v>0</v>
      </c>
      <c r="G374" s="47">
        <f>((G377+G378)/(G379+G380))*100</f>
        <v>0</v>
      </c>
      <c r="H374" s="47">
        <v>0</v>
      </c>
    </row>
    <row r="375" spans="1:8" x14ac:dyDescent="0.25">
      <c r="A375" s="44"/>
      <c r="B375" s="48" t="s">
        <v>1381</v>
      </c>
      <c r="C375" s="46"/>
      <c r="D375" s="44" t="s">
        <v>9</v>
      </c>
      <c r="E375" s="47">
        <f t="shared" ref="E375:G376" si="53">((E377)/(E379))*100</f>
        <v>0</v>
      </c>
      <c r="F375" s="47">
        <f t="shared" si="53"/>
        <v>0</v>
      </c>
      <c r="G375" s="47">
        <f t="shared" si="53"/>
        <v>0</v>
      </c>
      <c r="H375" s="47">
        <v>0</v>
      </c>
    </row>
    <row r="376" spans="1:8" x14ac:dyDescent="0.25">
      <c r="A376" s="44"/>
      <c r="B376" s="48" t="s">
        <v>1383</v>
      </c>
      <c r="C376" s="46"/>
      <c r="D376" s="44" t="s">
        <v>9</v>
      </c>
      <c r="E376" s="47" t="e">
        <f t="shared" si="53"/>
        <v>#DIV/0!</v>
      </c>
      <c r="F376" s="47" t="e">
        <f t="shared" si="53"/>
        <v>#DIV/0!</v>
      </c>
      <c r="G376" s="47" t="e">
        <f t="shared" si="53"/>
        <v>#DIV/0!</v>
      </c>
      <c r="H376" s="47">
        <v>0</v>
      </c>
    </row>
    <row r="377" spans="1:8" ht="45" x14ac:dyDescent="0.25">
      <c r="A377" s="8"/>
      <c r="B377" s="22" t="s">
        <v>318</v>
      </c>
      <c r="C377" s="6" t="s">
        <v>319</v>
      </c>
      <c r="D377" s="13" t="s">
        <v>1317</v>
      </c>
      <c r="E377" s="36">
        <v>0</v>
      </c>
      <c r="F377" s="36">
        <v>0</v>
      </c>
      <c r="G377" s="36">
        <v>0</v>
      </c>
      <c r="H377" s="36">
        <v>0</v>
      </c>
    </row>
    <row r="378" spans="1:8" ht="60" x14ac:dyDescent="0.25">
      <c r="A378" s="8"/>
      <c r="B378" s="22" t="s">
        <v>320</v>
      </c>
      <c r="C378" s="6" t="s">
        <v>321</v>
      </c>
      <c r="D378" s="13" t="s">
        <v>1317</v>
      </c>
      <c r="E378" s="36">
        <v>0</v>
      </c>
      <c r="F378" s="36">
        <v>0</v>
      </c>
      <c r="G378" s="36">
        <v>0</v>
      </c>
      <c r="H378" s="36">
        <v>0</v>
      </c>
    </row>
    <row r="379" spans="1:8" ht="45" x14ac:dyDescent="0.25">
      <c r="A379" s="8"/>
      <c r="B379" s="22" t="s">
        <v>322</v>
      </c>
      <c r="C379" s="6" t="s">
        <v>307</v>
      </c>
      <c r="D379" s="13" t="s">
        <v>1317</v>
      </c>
      <c r="E379" s="36">
        <v>896687</v>
      </c>
      <c r="F379" s="36">
        <v>954817</v>
      </c>
      <c r="G379" s="36">
        <v>1031832</v>
      </c>
      <c r="H379" s="36">
        <v>1043624</v>
      </c>
    </row>
    <row r="380" spans="1:8" ht="60" x14ac:dyDescent="0.25">
      <c r="A380" s="8"/>
      <c r="B380" s="22" t="s">
        <v>323</v>
      </c>
      <c r="C380" s="6" t="s">
        <v>324</v>
      </c>
      <c r="D380" s="13" t="s">
        <v>1317</v>
      </c>
      <c r="E380" s="36">
        <v>0</v>
      </c>
      <c r="F380" s="36">
        <v>0</v>
      </c>
      <c r="G380" s="36">
        <v>0</v>
      </c>
      <c r="H380" s="36">
        <v>0</v>
      </c>
    </row>
    <row r="381" spans="1:8" ht="30" x14ac:dyDescent="0.25">
      <c r="A381" s="49" t="s">
        <v>326</v>
      </c>
      <c r="B381" s="50" t="s">
        <v>325</v>
      </c>
      <c r="C381" s="46"/>
      <c r="D381" s="46"/>
      <c r="E381" s="46"/>
      <c r="F381" s="46"/>
      <c r="G381" s="46"/>
      <c r="H381" s="46"/>
    </row>
    <row r="382" spans="1:8" ht="30" customHeight="1" x14ac:dyDescent="0.25">
      <c r="A382" s="44" t="s">
        <v>328</v>
      </c>
      <c r="B382" s="45" t="s">
        <v>327</v>
      </c>
      <c r="C382" s="44"/>
      <c r="D382" s="44"/>
      <c r="E382" s="47"/>
      <c r="F382" s="47"/>
      <c r="G382" s="47"/>
      <c r="H382" s="47"/>
    </row>
    <row r="383" spans="1:8" x14ac:dyDescent="0.25">
      <c r="A383" s="57"/>
      <c r="B383" s="48" t="s">
        <v>1381</v>
      </c>
      <c r="C383" s="46"/>
      <c r="D383" s="44" t="s">
        <v>9</v>
      </c>
      <c r="E383" s="47">
        <f>((E385+E386+E389)/(E390+E391+E394))*100</f>
        <v>52.173913043478258</v>
      </c>
      <c r="F383" s="47">
        <f>((F385+F386+F389)/(F390+F391+F394))*100</f>
        <v>50</v>
      </c>
      <c r="G383" s="47">
        <f>((G385+G386+G389)/(G390+G391+G394))*100</f>
        <v>61.904761904761905</v>
      </c>
      <c r="H383" s="47">
        <f>((H385+H386+H389)/(H390+H391+H394))*100</f>
        <v>71.428571428571431</v>
      </c>
    </row>
    <row r="384" spans="1:8" x14ac:dyDescent="0.25">
      <c r="A384" s="57"/>
      <c r="B384" s="48" t="s">
        <v>1383</v>
      </c>
      <c r="C384" s="46"/>
      <c r="D384" s="44" t="s">
        <v>9</v>
      </c>
      <c r="E384" s="47" t="e">
        <f>((E387+E388)/(E392+E393))*100</f>
        <v>#DIV/0!</v>
      </c>
      <c r="F384" s="47" t="e">
        <f>((F387+F388)/(F392+F393))*100</f>
        <v>#DIV/0!</v>
      </c>
      <c r="G384" s="47" t="e">
        <f>((G387+G388)/(G392+G393))*100</f>
        <v>#DIV/0!</v>
      </c>
      <c r="H384" s="47" t="e">
        <f>((H387+H388)/(H392+H393))*100</f>
        <v>#DIV/0!</v>
      </c>
    </row>
    <row r="385" spans="1:8" ht="45" x14ac:dyDescent="0.25">
      <c r="A385" s="226"/>
      <c r="B385" s="230" t="s">
        <v>329</v>
      </c>
      <c r="C385" s="6" t="s">
        <v>1471</v>
      </c>
      <c r="D385" s="13" t="s">
        <v>1315</v>
      </c>
      <c r="E385" s="11">
        <v>2</v>
      </c>
      <c r="F385" s="11">
        <v>2</v>
      </c>
      <c r="G385" s="41">
        <v>2</v>
      </c>
      <c r="H385" s="41">
        <v>2</v>
      </c>
    </row>
    <row r="386" spans="1:8" ht="45" x14ac:dyDescent="0.25">
      <c r="A386" s="227"/>
      <c r="B386" s="231"/>
      <c r="C386" s="6" t="s">
        <v>1472</v>
      </c>
      <c r="D386" s="13" t="s">
        <v>1315</v>
      </c>
      <c r="E386" s="11">
        <v>10</v>
      </c>
      <c r="F386" s="11">
        <v>9</v>
      </c>
      <c r="G386" s="41">
        <v>11</v>
      </c>
      <c r="H386" s="41">
        <v>13</v>
      </c>
    </row>
    <row r="387" spans="1:8" ht="45" x14ac:dyDescent="0.25">
      <c r="A387" s="227"/>
      <c r="B387" s="231"/>
      <c r="C387" s="6" t="s">
        <v>1473</v>
      </c>
      <c r="D387" s="13" t="s">
        <v>1315</v>
      </c>
      <c r="E387" s="41">
        <v>0</v>
      </c>
      <c r="F387" s="41">
        <v>0</v>
      </c>
      <c r="G387" s="41">
        <v>0</v>
      </c>
      <c r="H387" s="41">
        <v>0</v>
      </c>
    </row>
    <row r="388" spans="1:8" ht="45" x14ac:dyDescent="0.25">
      <c r="A388" s="228"/>
      <c r="B388" s="232"/>
      <c r="C388" s="6" t="s">
        <v>1474</v>
      </c>
      <c r="D388" s="13" t="s">
        <v>1315</v>
      </c>
      <c r="E388" s="41">
        <v>0</v>
      </c>
      <c r="F388" s="41">
        <v>0</v>
      </c>
      <c r="G388" s="41">
        <v>0</v>
      </c>
      <c r="H388" s="41">
        <v>0</v>
      </c>
    </row>
    <row r="389" spans="1:8" ht="30" x14ac:dyDescent="0.25">
      <c r="A389" s="6"/>
      <c r="B389" s="22" t="s">
        <v>330</v>
      </c>
      <c r="C389" s="6" t="s">
        <v>331</v>
      </c>
      <c r="D389" s="13" t="s">
        <v>1315</v>
      </c>
      <c r="E389" s="41">
        <v>0</v>
      </c>
      <c r="F389" s="41">
        <v>0</v>
      </c>
      <c r="G389" s="41">
        <v>0</v>
      </c>
      <c r="H389" s="41">
        <v>0</v>
      </c>
    </row>
    <row r="390" spans="1:8" ht="45" x14ac:dyDescent="0.25">
      <c r="A390" s="226"/>
      <c r="B390" s="230" t="s">
        <v>229</v>
      </c>
      <c r="C390" s="6" t="s">
        <v>1402</v>
      </c>
      <c r="D390" s="13" t="s">
        <v>1315</v>
      </c>
      <c r="E390" s="11">
        <v>5</v>
      </c>
      <c r="F390" s="11">
        <v>5</v>
      </c>
      <c r="G390" s="41">
        <v>5</v>
      </c>
      <c r="H390" s="41">
        <v>5</v>
      </c>
    </row>
    <row r="391" spans="1:8" ht="45" x14ac:dyDescent="0.25">
      <c r="A391" s="227"/>
      <c r="B391" s="231"/>
      <c r="C391" s="6" t="s">
        <v>1454</v>
      </c>
      <c r="D391" s="13" t="s">
        <v>1315</v>
      </c>
      <c r="E391" s="11">
        <v>18</v>
      </c>
      <c r="F391" s="11">
        <v>17</v>
      </c>
      <c r="G391" s="41">
        <v>16</v>
      </c>
      <c r="H391" s="41">
        <v>16</v>
      </c>
    </row>
    <row r="392" spans="1:8" ht="45" x14ac:dyDescent="0.25">
      <c r="A392" s="227"/>
      <c r="B392" s="231"/>
      <c r="C392" s="6" t="s">
        <v>1403</v>
      </c>
      <c r="D392" s="13" t="s">
        <v>1315</v>
      </c>
      <c r="E392" s="41">
        <v>0</v>
      </c>
      <c r="F392" s="41">
        <v>0</v>
      </c>
      <c r="G392" s="41">
        <v>0</v>
      </c>
      <c r="H392" s="41">
        <v>0</v>
      </c>
    </row>
    <row r="393" spans="1:8" ht="45" x14ac:dyDescent="0.25">
      <c r="A393" s="228"/>
      <c r="B393" s="232"/>
      <c r="C393" s="6" t="s">
        <v>1455</v>
      </c>
      <c r="D393" s="13" t="s">
        <v>1315</v>
      </c>
      <c r="E393" s="41">
        <v>0</v>
      </c>
      <c r="F393" s="41">
        <v>0</v>
      </c>
      <c r="G393" s="41">
        <v>0</v>
      </c>
      <c r="H393" s="41">
        <v>0</v>
      </c>
    </row>
    <row r="394" spans="1:8" ht="30" x14ac:dyDescent="0.25">
      <c r="A394" s="6"/>
      <c r="B394" s="22" t="s">
        <v>248</v>
      </c>
      <c r="C394" s="6" t="s">
        <v>231</v>
      </c>
      <c r="D394" s="13" t="s">
        <v>1315</v>
      </c>
      <c r="E394" s="41">
        <v>0</v>
      </c>
      <c r="F394" s="41">
        <v>0</v>
      </c>
      <c r="G394" s="41">
        <v>0</v>
      </c>
      <c r="H394" s="41">
        <v>0</v>
      </c>
    </row>
    <row r="395" spans="1:8" ht="30" customHeight="1" x14ac:dyDescent="0.25">
      <c r="A395" s="44" t="s">
        <v>333</v>
      </c>
      <c r="B395" s="45" t="s">
        <v>332</v>
      </c>
      <c r="C395" s="44"/>
      <c r="D395" s="44"/>
      <c r="E395" s="47"/>
      <c r="F395" s="47"/>
      <c r="G395" s="47"/>
      <c r="H395" s="47"/>
    </row>
    <row r="396" spans="1:8" x14ac:dyDescent="0.25">
      <c r="A396" s="57"/>
      <c r="B396" s="48" t="s">
        <v>1381</v>
      </c>
      <c r="C396" s="46"/>
      <c r="D396" s="44" t="s">
        <v>9</v>
      </c>
      <c r="E396" s="47">
        <f>((E398+E399+E402)/(E403+E404+E407))*100</f>
        <v>60.869565217391312</v>
      </c>
      <c r="F396" s="47">
        <f>((F398+F399+F402)/(F403+F404+F407))*100</f>
        <v>54.54545454545454</v>
      </c>
      <c r="G396" s="47">
        <f>((G398+G399+G402)/(G403+G404+G407))*100</f>
        <v>95.238095238095227</v>
      </c>
      <c r="H396" s="47">
        <f>((H398+H399+H402)/(H403+H404+H407))*100</f>
        <v>90.476190476190482</v>
      </c>
    </row>
    <row r="397" spans="1:8" x14ac:dyDescent="0.25">
      <c r="A397" s="57"/>
      <c r="B397" s="48" t="s">
        <v>1383</v>
      </c>
      <c r="C397" s="46"/>
      <c r="D397" s="44" t="s">
        <v>9</v>
      </c>
      <c r="E397" s="47" t="e">
        <f>((E400+E401)/(E405+E406))*100</f>
        <v>#DIV/0!</v>
      </c>
      <c r="F397" s="47" t="e">
        <f>((F400+F401)/(F405+F406))*100</f>
        <v>#DIV/0!</v>
      </c>
      <c r="G397" s="47" t="e">
        <f>((G400+G401)/(G405+G406))*100</f>
        <v>#DIV/0!</v>
      </c>
      <c r="H397" s="47" t="e">
        <f>((H400+H401)/(H405+H406))*100</f>
        <v>#DIV/0!</v>
      </c>
    </row>
    <row r="398" spans="1:8" ht="30" customHeight="1" x14ac:dyDescent="0.25">
      <c r="A398" s="226"/>
      <c r="B398" s="230" t="s">
        <v>334</v>
      </c>
      <c r="C398" s="6" t="s">
        <v>1475</v>
      </c>
      <c r="D398" s="13" t="s">
        <v>1315</v>
      </c>
      <c r="E398" s="11">
        <v>4</v>
      </c>
      <c r="F398" s="11">
        <v>4</v>
      </c>
      <c r="G398" s="11">
        <v>5</v>
      </c>
      <c r="H398" s="11">
        <v>5</v>
      </c>
    </row>
    <row r="399" spans="1:8" ht="45" x14ac:dyDescent="0.25">
      <c r="A399" s="227"/>
      <c r="B399" s="231"/>
      <c r="C399" s="6" t="s">
        <v>1476</v>
      </c>
      <c r="D399" s="13" t="s">
        <v>1315</v>
      </c>
      <c r="E399" s="11">
        <v>10</v>
      </c>
      <c r="F399" s="11">
        <v>8</v>
      </c>
      <c r="G399" s="11">
        <v>15</v>
      </c>
      <c r="H399" s="11">
        <v>14</v>
      </c>
    </row>
    <row r="400" spans="1:8" ht="45" x14ac:dyDescent="0.25">
      <c r="A400" s="227"/>
      <c r="B400" s="231"/>
      <c r="C400" s="6" t="s">
        <v>1477</v>
      </c>
      <c r="D400" s="13" t="s">
        <v>1315</v>
      </c>
      <c r="E400" s="11">
        <v>0</v>
      </c>
      <c r="F400" s="11">
        <v>0</v>
      </c>
      <c r="G400" s="11">
        <v>0</v>
      </c>
      <c r="H400" s="11">
        <v>0</v>
      </c>
    </row>
    <row r="401" spans="1:8" ht="45" x14ac:dyDescent="0.25">
      <c r="A401" s="228"/>
      <c r="B401" s="232"/>
      <c r="C401" s="6" t="s">
        <v>1478</v>
      </c>
      <c r="D401" s="13" t="s">
        <v>1315</v>
      </c>
      <c r="E401" s="11">
        <v>0</v>
      </c>
      <c r="F401" s="11">
        <v>0</v>
      </c>
      <c r="G401" s="11">
        <v>0</v>
      </c>
      <c r="H401" s="11">
        <v>0</v>
      </c>
    </row>
    <row r="402" spans="1:8" ht="30" x14ac:dyDescent="0.25">
      <c r="A402" s="6"/>
      <c r="B402" s="22" t="s">
        <v>335</v>
      </c>
      <c r="C402" s="6" t="s">
        <v>336</v>
      </c>
      <c r="D402" s="13" t="s">
        <v>1315</v>
      </c>
      <c r="E402" s="11">
        <v>0</v>
      </c>
      <c r="F402" s="11">
        <v>0</v>
      </c>
      <c r="G402" s="11">
        <v>0</v>
      </c>
      <c r="H402" s="11">
        <v>0</v>
      </c>
    </row>
    <row r="403" spans="1:8" ht="30" customHeight="1" x14ac:dyDescent="0.25">
      <c r="A403" s="226"/>
      <c r="B403" s="230" t="s">
        <v>229</v>
      </c>
      <c r="C403" s="6" t="s">
        <v>1402</v>
      </c>
      <c r="D403" s="13" t="s">
        <v>1315</v>
      </c>
      <c r="E403" s="11">
        <v>5</v>
      </c>
      <c r="F403" s="11">
        <v>5</v>
      </c>
      <c r="G403" s="11">
        <v>5</v>
      </c>
      <c r="H403" s="11">
        <v>5</v>
      </c>
    </row>
    <row r="404" spans="1:8" ht="45" x14ac:dyDescent="0.25">
      <c r="A404" s="227"/>
      <c r="B404" s="231"/>
      <c r="C404" s="6" t="s">
        <v>1454</v>
      </c>
      <c r="D404" s="13" t="s">
        <v>1315</v>
      </c>
      <c r="E404" s="11">
        <v>18</v>
      </c>
      <c r="F404" s="11">
        <v>17</v>
      </c>
      <c r="G404" s="11">
        <v>16</v>
      </c>
      <c r="H404" s="11">
        <v>16</v>
      </c>
    </row>
    <row r="405" spans="1:8" ht="45" x14ac:dyDescent="0.25">
      <c r="A405" s="227"/>
      <c r="B405" s="231"/>
      <c r="C405" s="6" t="s">
        <v>1403</v>
      </c>
      <c r="D405" s="13" t="s">
        <v>1315</v>
      </c>
      <c r="E405" s="11">
        <v>0</v>
      </c>
      <c r="F405" s="11">
        <v>0</v>
      </c>
      <c r="G405" s="11">
        <v>0</v>
      </c>
      <c r="H405" s="11">
        <v>0</v>
      </c>
    </row>
    <row r="406" spans="1:8" ht="45" x14ac:dyDescent="0.25">
      <c r="A406" s="228"/>
      <c r="B406" s="232"/>
      <c r="C406" s="6" t="s">
        <v>1455</v>
      </c>
      <c r="D406" s="13" t="s">
        <v>1315</v>
      </c>
      <c r="E406" s="11">
        <v>0</v>
      </c>
      <c r="F406" s="11">
        <v>0</v>
      </c>
      <c r="G406" s="11">
        <v>0</v>
      </c>
      <c r="H406" s="11">
        <v>0</v>
      </c>
    </row>
    <row r="407" spans="1:8" ht="30" x14ac:dyDescent="0.25">
      <c r="A407" s="6"/>
      <c r="B407" s="22" t="s">
        <v>248</v>
      </c>
      <c r="C407" s="6" t="s">
        <v>231</v>
      </c>
      <c r="D407" s="13" t="s">
        <v>1315</v>
      </c>
      <c r="E407" s="11">
        <v>0</v>
      </c>
      <c r="F407" s="11">
        <v>0</v>
      </c>
      <c r="G407" s="11">
        <v>0</v>
      </c>
      <c r="H407" s="11">
        <v>0</v>
      </c>
    </row>
    <row r="408" spans="1:8" ht="30" x14ac:dyDescent="0.25">
      <c r="A408" s="44" t="s">
        <v>338</v>
      </c>
      <c r="B408" s="45" t="s">
        <v>337</v>
      </c>
      <c r="C408" s="44"/>
      <c r="D408" s="44"/>
      <c r="E408" s="52"/>
      <c r="F408" s="52"/>
      <c r="G408" s="52"/>
      <c r="H408" s="52"/>
    </row>
    <row r="409" spans="1:8" x14ac:dyDescent="0.25">
      <c r="A409" s="57"/>
      <c r="B409" s="48" t="s">
        <v>1381</v>
      </c>
      <c r="C409" s="46"/>
      <c r="D409" s="44" t="s">
        <v>9</v>
      </c>
      <c r="E409" s="47">
        <f>((E411+E412+E415)/(E416+E417+E420))*100</f>
        <v>30.434782608695656</v>
      </c>
      <c r="F409" s="47">
        <f>((F411+F412+F415)/(F416+F417+F420))*100</f>
        <v>54.54545454545454</v>
      </c>
      <c r="G409" s="47">
        <f>((G411+G412+G415)/(G416+G417+G420))*100</f>
        <v>28.571428571428569</v>
      </c>
      <c r="H409" s="47">
        <f>((H411+H412+H415)/(H416+H417+H420))*100</f>
        <v>100</v>
      </c>
    </row>
    <row r="410" spans="1:8" x14ac:dyDescent="0.25">
      <c r="A410" s="57"/>
      <c r="B410" s="48" t="s">
        <v>1383</v>
      </c>
      <c r="C410" s="46"/>
      <c r="D410" s="44" t="s">
        <v>9</v>
      </c>
      <c r="E410" s="47" t="e">
        <f>((E413+E414)/(E418+E419))*100</f>
        <v>#DIV/0!</v>
      </c>
      <c r="F410" s="47" t="e">
        <f>((F413+F414)/(F418+F419))*100</f>
        <v>#DIV/0!</v>
      </c>
      <c r="G410" s="47" t="e">
        <f>((G413+G414)/(G418+G419))*100</f>
        <v>#DIV/0!</v>
      </c>
      <c r="H410" s="47" t="e">
        <f>((H413+H414)/(H418+H419))*100</f>
        <v>#DIV/0!</v>
      </c>
    </row>
    <row r="411" spans="1:8" ht="30" customHeight="1" x14ac:dyDescent="0.25">
      <c r="A411" s="226"/>
      <c r="B411" s="230" t="s">
        <v>339</v>
      </c>
      <c r="C411" s="6" t="s">
        <v>1479</v>
      </c>
      <c r="D411" s="13" t="s">
        <v>1315</v>
      </c>
      <c r="E411" s="11">
        <v>3</v>
      </c>
      <c r="F411" s="11">
        <v>4</v>
      </c>
      <c r="G411" s="41">
        <v>2</v>
      </c>
      <c r="H411" s="41">
        <v>5</v>
      </c>
    </row>
    <row r="412" spans="1:8" ht="45" x14ac:dyDescent="0.25">
      <c r="A412" s="227"/>
      <c r="B412" s="231"/>
      <c r="C412" s="6" t="s">
        <v>1480</v>
      </c>
      <c r="D412" s="13" t="s">
        <v>1315</v>
      </c>
      <c r="E412" s="11">
        <v>4</v>
      </c>
      <c r="F412" s="11">
        <v>8</v>
      </c>
      <c r="G412" s="41">
        <v>4</v>
      </c>
      <c r="H412" s="41">
        <v>16</v>
      </c>
    </row>
    <row r="413" spans="1:8" ht="45" x14ac:dyDescent="0.25">
      <c r="A413" s="227"/>
      <c r="B413" s="231"/>
      <c r="C413" s="6" t="s">
        <v>1481</v>
      </c>
      <c r="D413" s="13" t="s">
        <v>1315</v>
      </c>
      <c r="E413" s="41">
        <v>0</v>
      </c>
      <c r="F413" s="41">
        <v>0</v>
      </c>
      <c r="G413" s="41">
        <v>0</v>
      </c>
      <c r="H413" s="41">
        <v>0</v>
      </c>
    </row>
    <row r="414" spans="1:8" ht="45" x14ac:dyDescent="0.25">
      <c r="A414" s="228"/>
      <c r="B414" s="232"/>
      <c r="C414" s="6" t="s">
        <v>1482</v>
      </c>
      <c r="D414" s="13" t="s">
        <v>1315</v>
      </c>
      <c r="E414" s="41">
        <v>0</v>
      </c>
      <c r="F414" s="41">
        <v>0</v>
      </c>
      <c r="G414" s="41">
        <v>0</v>
      </c>
      <c r="H414" s="41">
        <v>0</v>
      </c>
    </row>
    <row r="415" spans="1:8" ht="30" x14ac:dyDescent="0.25">
      <c r="A415" s="6"/>
      <c r="B415" s="22" t="s">
        <v>340</v>
      </c>
      <c r="C415" s="6" t="s">
        <v>341</v>
      </c>
      <c r="D415" s="13" t="s">
        <v>1315</v>
      </c>
      <c r="E415" s="41">
        <v>0</v>
      </c>
      <c r="F415" s="41">
        <v>0</v>
      </c>
      <c r="G415" s="41">
        <v>0</v>
      </c>
      <c r="H415" s="41">
        <v>0</v>
      </c>
    </row>
    <row r="416" spans="1:8" ht="30" customHeight="1" x14ac:dyDescent="0.25">
      <c r="A416" s="226"/>
      <c r="B416" s="230" t="s">
        <v>229</v>
      </c>
      <c r="C416" s="6" t="s">
        <v>1402</v>
      </c>
      <c r="D416" s="13" t="s">
        <v>1315</v>
      </c>
      <c r="E416" s="11">
        <v>5</v>
      </c>
      <c r="F416" s="11">
        <v>5</v>
      </c>
      <c r="G416" s="41">
        <v>5</v>
      </c>
      <c r="H416" s="41">
        <v>5</v>
      </c>
    </row>
    <row r="417" spans="1:8" ht="45" x14ac:dyDescent="0.25">
      <c r="A417" s="227"/>
      <c r="B417" s="231"/>
      <c r="C417" s="6" t="s">
        <v>1454</v>
      </c>
      <c r="D417" s="13" t="s">
        <v>1315</v>
      </c>
      <c r="E417" s="11">
        <v>18</v>
      </c>
      <c r="F417" s="11">
        <v>17</v>
      </c>
      <c r="G417" s="41">
        <v>16</v>
      </c>
      <c r="H417" s="41">
        <v>16</v>
      </c>
    </row>
    <row r="418" spans="1:8" ht="45" x14ac:dyDescent="0.25">
      <c r="A418" s="227"/>
      <c r="B418" s="231"/>
      <c r="C418" s="6" t="s">
        <v>1403</v>
      </c>
      <c r="D418" s="13" t="s">
        <v>1315</v>
      </c>
      <c r="E418" s="41">
        <v>0</v>
      </c>
      <c r="F418" s="41">
        <v>0</v>
      </c>
      <c r="G418" s="41">
        <v>0</v>
      </c>
      <c r="H418" s="41">
        <v>0</v>
      </c>
    </row>
    <row r="419" spans="1:8" ht="45" x14ac:dyDescent="0.25">
      <c r="A419" s="228"/>
      <c r="B419" s="232"/>
      <c r="C419" s="6" t="s">
        <v>1455</v>
      </c>
      <c r="D419" s="13" t="s">
        <v>1315</v>
      </c>
      <c r="E419" s="41">
        <v>0</v>
      </c>
      <c r="F419" s="41">
        <v>0</v>
      </c>
      <c r="G419" s="41">
        <v>0</v>
      </c>
      <c r="H419" s="41">
        <v>0</v>
      </c>
    </row>
    <row r="420" spans="1:8" ht="30" x14ac:dyDescent="0.25">
      <c r="A420" s="6"/>
      <c r="B420" s="22" t="s">
        <v>248</v>
      </c>
      <c r="C420" s="6" t="s">
        <v>231</v>
      </c>
      <c r="D420" s="13" t="s">
        <v>1315</v>
      </c>
      <c r="E420" s="41">
        <v>0</v>
      </c>
      <c r="F420" s="41">
        <v>0</v>
      </c>
      <c r="G420" s="41">
        <v>0</v>
      </c>
      <c r="H420" s="41">
        <v>0</v>
      </c>
    </row>
    <row r="421" spans="1:8" ht="30" customHeight="1" x14ac:dyDescent="0.25">
      <c r="A421" s="44" t="s">
        <v>346</v>
      </c>
      <c r="B421" s="45" t="s">
        <v>342</v>
      </c>
      <c r="C421" s="44"/>
      <c r="D421" s="44"/>
      <c r="E421" s="52"/>
      <c r="F421" s="52"/>
      <c r="G421" s="52"/>
      <c r="H421" s="52"/>
    </row>
    <row r="422" spans="1:8" x14ac:dyDescent="0.25">
      <c r="A422" s="57"/>
      <c r="B422" s="48" t="s">
        <v>1381</v>
      </c>
      <c r="C422" s="46"/>
      <c r="D422" s="44" t="s">
        <v>9</v>
      </c>
      <c r="E422" s="47">
        <f>((E424+E425+E428)/(E429+E430+E433))*100</f>
        <v>95.652173913043484</v>
      </c>
      <c r="F422" s="47">
        <f>((F424+F425+F428)/(F429+F430+F433))*100</f>
        <v>95.454545454545453</v>
      </c>
      <c r="G422" s="47">
        <f>((G424+G425+G428)/(G429+G430+G433))*100</f>
        <v>90.476190476190482</v>
      </c>
      <c r="H422" s="47">
        <f>((H424+H425+H428)/(H429+H430+H433))*100</f>
        <v>100</v>
      </c>
    </row>
    <row r="423" spans="1:8" x14ac:dyDescent="0.25">
      <c r="A423" s="57"/>
      <c r="B423" s="48" t="s">
        <v>1383</v>
      </c>
      <c r="C423" s="46"/>
      <c r="D423" s="44" t="s">
        <v>9</v>
      </c>
      <c r="E423" s="47" t="e">
        <f>((E426+E427)/(E431+E432))*100</f>
        <v>#DIV/0!</v>
      </c>
      <c r="F423" s="47" t="e">
        <f>((F426+F427)/(F431+F432))*100</f>
        <v>#DIV/0!</v>
      </c>
      <c r="G423" s="47" t="e">
        <f>((G426+G427)/(G431+G432))*100</f>
        <v>#DIV/0!</v>
      </c>
      <c r="H423" s="47" t="e">
        <f>((H426+H427)/(H431+H432))*100</f>
        <v>#DIV/0!</v>
      </c>
    </row>
    <row r="424" spans="1:8" ht="30" customHeight="1" x14ac:dyDescent="0.25">
      <c r="A424" s="226"/>
      <c r="B424" s="230" t="s">
        <v>343</v>
      </c>
      <c r="C424" s="6" t="s">
        <v>1483</v>
      </c>
      <c r="D424" s="13" t="s">
        <v>1315</v>
      </c>
      <c r="E424" s="11">
        <v>5</v>
      </c>
      <c r="F424" s="11">
        <v>5</v>
      </c>
      <c r="G424" s="41">
        <v>5</v>
      </c>
      <c r="H424" s="41">
        <v>5</v>
      </c>
    </row>
    <row r="425" spans="1:8" ht="45" x14ac:dyDescent="0.25">
      <c r="A425" s="227"/>
      <c r="B425" s="231"/>
      <c r="C425" s="6" t="s">
        <v>1484</v>
      </c>
      <c r="D425" s="13" t="s">
        <v>1315</v>
      </c>
      <c r="E425" s="11">
        <v>17</v>
      </c>
      <c r="F425" s="11">
        <v>16</v>
      </c>
      <c r="G425" s="41">
        <v>14</v>
      </c>
      <c r="H425" s="41">
        <v>16</v>
      </c>
    </row>
    <row r="426" spans="1:8" ht="45" x14ac:dyDescent="0.25">
      <c r="A426" s="227"/>
      <c r="B426" s="231"/>
      <c r="C426" s="6" t="s">
        <v>1485</v>
      </c>
      <c r="D426" s="13" t="s">
        <v>1315</v>
      </c>
      <c r="E426" s="41">
        <v>0</v>
      </c>
      <c r="F426" s="41">
        <v>0</v>
      </c>
      <c r="G426" s="41">
        <v>0</v>
      </c>
      <c r="H426" s="41">
        <v>0</v>
      </c>
    </row>
    <row r="427" spans="1:8" ht="45" x14ac:dyDescent="0.25">
      <c r="A427" s="228"/>
      <c r="B427" s="232"/>
      <c r="C427" s="6" t="s">
        <v>1486</v>
      </c>
      <c r="D427" s="13" t="s">
        <v>1315</v>
      </c>
      <c r="E427" s="41">
        <v>0</v>
      </c>
      <c r="F427" s="41">
        <v>0</v>
      </c>
      <c r="G427" s="41">
        <v>0</v>
      </c>
      <c r="H427" s="41">
        <v>0</v>
      </c>
    </row>
    <row r="428" spans="1:8" ht="30" x14ac:dyDescent="0.25">
      <c r="A428" s="6"/>
      <c r="B428" s="22" t="s">
        <v>344</v>
      </c>
      <c r="C428" s="6" t="s">
        <v>345</v>
      </c>
      <c r="D428" s="13" t="s">
        <v>1315</v>
      </c>
      <c r="E428" s="41">
        <v>0</v>
      </c>
      <c r="F428" s="41">
        <v>0</v>
      </c>
      <c r="G428" s="41">
        <v>0</v>
      </c>
      <c r="H428" s="41">
        <v>0</v>
      </c>
    </row>
    <row r="429" spans="1:8" ht="30" customHeight="1" x14ac:dyDescent="0.25">
      <c r="A429" s="226"/>
      <c r="B429" s="230" t="s">
        <v>229</v>
      </c>
      <c r="C429" s="6" t="s">
        <v>1402</v>
      </c>
      <c r="D429" s="13" t="s">
        <v>1315</v>
      </c>
      <c r="E429" s="11">
        <v>5</v>
      </c>
      <c r="F429" s="11">
        <v>5</v>
      </c>
      <c r="G429" s="41">
        <v>5</v>
      </c>
      <c r="H429" s="41">
        <v>5</v>
      </c>
    </row>
    <row r="430" spans="1:8" ht="45" x14ac:dyDescent="0.25">
      <c r="A430" s="227"/>
      <c r="B430" s="231"/>
      <c r="C430" s="6" t="s">
        <v>1454</v>
      </c>
      <c r="D430" s="13" t="s">
        <v>1315</v>
      </c>
      <c r="E430" s="11">
        <v>18</v>
      </c>
      <c r="F430" s="11">
        <v>17</v>
      </c>
      <c r="G430" s="41">
        <v>16</v>
      </c>
      <c r="H430" s="41">
        <v>16</v>
      </c>
    </row>
    <row r="431" spans="1:8" ht="45" x14ac:dyDescent="0.25">
      <c r="A431" s="227"/>
      <c r="B431" s="231"/>
      <c r="C431" s="6" t="s">
        <v>1403</v>
      </c>
      <c r="D431" s="13" t="s">
        <v>1315</v>
      </c>
      <c r="E431" s="41">
        <v>0</v>
      </c>
      <c r="F431" s="41">
        <v>0</v>
      </c>
      <c r="G431" s="41">
        <v>0</v>
      </c>
      <c r="H431" s="41">
        <v>0</v>
      </c>
    </row>
    <row r="432" spans="1:8" ht="45" x14ac:dyDescent="0.25">
      <c r="A432" s="228"/>
      <c r="B432" s="232"/>
      <c r="C432" s="6" t="s">
        <v>1455</v>
      </c>
      <c r="D432" s="13" t="s">
        <v>1315</v>
      </c>
      <c r="E432" s="41">
        <v>0</v>
      </c>
      <c r="F432" s="41">
        <v>0</v>
      </c>
      <c r="G432" s="41">
        <v>0</v>
      </c>
      <c r="H432" s="41">
        <v>0</v>
      </c>
    </row>
    <row r="433" spans="1:8" ht="30" x14ac:dyDescent="0.25">
      <c r="A433" s="6"/>
      <c r="B433" s="22" t="s">
        <v>248</v>
      </c>
      <c r="C433" s="6" t="s">
        <v>231</v>
      </c>
      <c r="D433" s="13" t="s">
        <v>1315</v>
      </c>
      <c r="E433" s="41">
        <v>0</v>
      </c>
      <c r="F433" s="41">
        <v>0</v>
      </c>
      <c r="G433" s="41">
        <v>0</v>
      </c>
      <c r="H433" s="41">
        <v>0</v>
      </c>
    </row>
    <row r="434" spans="1:8" ht="30" x14ac:dyDescent="0.25">
      <c r="A434" s="44" t="s">
        <v>347</v>
      </c>
      <c r="B434" s="45" t="s">
        <v>348</v>
      </c>
      <c r="C434" s="44"/>
      <c r="D434" s="44"/>
      <c r="E434" s="52"/>
      <c r="F434" s="52"/>
      <c r="G434" s="52"/>
      <c r="H434" s="52"/>
    </row>
    <row r="435" spans="1:8" x14ac:dyDescent="0.25">
      <c r="A435" s="57"/>
      <c r="B435" s="48" t="s">
        <v>1381</v>
      </c>
      <c r="C435" s="46"/>
      <c r="D435" s="44" t="s">
        <v>9</v>
      </c>
      <c r="E435" s="47">
        <f>((E437+E438+E441)/(E442+E443+E446))*100</f>
        <v>73.91304347826086</v>
      </c>
      <c r="F435" s="47">
        <f>((F437+F438+F441)/(F442+F443+F446))*100</f>
        <v>86.36363636363636</v>
      </c>
      <c r="G435" s="47">
        <f>((G437+G438+G441)/(G442+G443+G446))*100</f>
        <v>95.238095238095227</v>
      </c>
      <c r="H435" s="47">
        <f>((H437+H438+H441)/(H442+H443+H446))*100</f>
        <v>95.238095238095227</v>
      </c>
    </row>
    <row r="436" spans="1:8" x14ac:dyDescent="0.25">
      <c r="A436" s="57"/>
      <c r="B436" s="48" t="s">
        <v>1383</v>
      </c>
      <c r="C436" s="46"/>
      <c r="D436" s="44" t="s">
        <v>9</v>
      </c>
      <c r="E436" s="47" t="e">
        <f>((E439+E440)/(E444+E445))*100</f>
        <v>#DIV/0!</v>
      </c>
      <c r="F436" s="47" t="e">
        <f>((F439+F440)/(F444+F445))*100</f>
        <v>#DIV/0!</v>
      </c>
      <c r="G436" s="47" t="e">
        <f>((G439+G440)/(G444+G445))*100</f>
        <v>#DIV/0!</v>
      </c>
      <c r="H436" s="47" t="e">
        <f>((H439+H440)/(H444+H445))*100</f>
        <v>#DIV/0!</v>
      </c>
    </row>
    <row r="437" spans="1:8" ht="30" customHeight="1" x14ac:dyDescent="0.25">
      <c r="A437" s="226"/>
      <c r="B437" s="230" t="s">
        <v>349</v>
      </c>
      <c r="C437" s="6" t="s">
        <v>1487</v>
      </c>
      <c r="D437" s="13" t="s">
        <v>1315</v>
      </c>
      <c r="E437" s="11">
        <v>5</v>
      </c>
      <c r="F437" s="11">
        <v>5</v>
      </c>
      <c r="G437" s="11">
        <v>5</v>
      </c>
      <c r="H437" s="11">
        <v>5</v>
      </c>
    </row>
    <row r="438" spans="1:8" ht="45" x14ac:dyDescent="0.25">
      <c r="A438" s="227"/>
      <c r="B438" s="231"/>
      <c r="C438" s="6" t="s">
        <v>1488</v>
      </c>
      <c r="D438" s="13" t="s">
        <v>1315</v>
      </c>
      <c r="E438" s="11">
        <v>12</v>
      </c>
      <c r="F438" s="11">
        <v>14</v>
      </c>
      <c r="G438" s="11">
        <v>15</v>
      </c>
      <c r="H438" s="11">
        <v>15</v>
      </c>
    </row>
    <row r="439" spans="1:8" ht="45" x14ac:dyDescent="0.25">
      <c r="A439" s="227"/>
      <c r="B439" s="231"/>
      <c r="C439" s="6" t="s">
        <v>1489</v>
      </c>
      <c r="D439" s="13" t="s">
        <v>1315</v>
      </c>
      <c r="E439" s="11">
        <v>0</v>
      </c>
      <c r="F439" s="11">
        <v>0</v>
      </c>
      <c r="G439" s="11">
        <v>0</v>
      </c>
      <c r="H439" s="11">
        <v>0</v>
      </c>
    </row>
    <row r="440" spans="1:8" ht="45" x14ac:dyDescent="0.25">
      <c r="A440" s="228"/>
      <c r="B440" s="232"/>
      <c r="C440" s="6" t="s">
        <v>1490</v>
      </c>
      <c r="D440" s="13" t="s">
        <v>1315</v>
      </c>
      <c r="E440" s="11">
        <v>0</v>
      </c>
      <c r="F440" s="11">
        <v>0</v>
      </c>
      <c r="G440" s="11">
        <v>0</v>
      </c>
      <c r="H440" s="11">
        <v>0</v>
      </c>
    </row>
    <row r="441" spans="1:8" ht="30" x14ac:dyDescent="0.25">
      <c r="A441" s="6"/>
      <c r="B441" s="22" t="s">
        <v>350</v>
      </c>
      <c r="C441" s="6" t="s">
        <v>351</v>
      </c>
      <c r="D441" s="13" t="s">
        <v>1315</v>
      </c>
      <c r="E441" s="11">
        <v>0</v>
      </c>
      <c r="F441" s="11">
        <v>0</v>
      </c>
      <c r="G441" s="11">
        <v>0</v>
      </c>
      <c r="H441" s="11">
        <v>0</v>
      </c>
    </row>
    <row r="442" spans="1:8" ht="45" x14ac:dyDescent="0.25">
      <c r="A442" s="226"/>
      <c r="B442" s="230" t="s">
        <v>229</v>
      </c>
      <c r="C442" s="6" t="s">
        <v>1402</v>
      </c>
      <c r="D442" s="13" t="s">
        <v>1315</v>
      </c>
      <c r="E442" s="11">
        <v>5</v>
      </c>
      <c r="F442" s="11">
        <v>5</v>
      </c>
      <c r="G442" s="11">
        <v>5</v>
      </c>
      <c r="H442" s="11">
        <v>5</v>
      </c>
    </row>
    <row r="443" spans="1:8" ht="45" x14ac:dyDescent="0.25">
      <c r="A443" s="227"/>
      <c r="B443" s="231"/>
      <c r="C443" s="6" t="s">
        <v>1454</v>
      </c>
      <c r="D443" s="13" t="s">
        <v>1315</v>
      </c>
      <c r="E443" s="11">
        <v>18</v>
      </c>
      <c r="F443" s="11">
        <v>17</v>
      </c>
      <c r="G443" s="11">
        <v>16</v>
      </c>
      <c r="H443" s="11">
        <v>16</v>
      </c>
    </row>
    <row r="444" spans="1:8" ht="45" x14ac:dyDescent="0.25">
      <c r="A444" s="227"/>
      <c r="B444" s="231"/>
      <c r="C444" s="6" t="s">
        <v>1403</v>
      </c>
      <c r="D444" s="13" t="s">
        <v>1315</v>
      </c>
      <c r="E444" s="11">
        <v>0</v>
      </c>
      <c r="F444" s="11">
        <v>0</v>
      </c>
      <c r="G444" s="11">
        <v>0</v>
      </c>
      <c r="H444" s="11">
        <v>0</v>
      </c>
    </row>
    <row r="445" spans="1:8" ht="45" x14ac:dyDescent="0.25">
      <c r="A445" s="228"/>
      <c r="B445" s="232"/>
      <c r="C445" s="6" t="s">
        <v>1455</v>
      </c>
      <c r="D445" s="13" t="s">
        <v>1315</v>
      </c>
      <c r="E445" s="11">
        <v>0</v>
      </c>
      <c r="F445" s="11">
        <v>0</v>
      </c>
      <c r="G445" s="11">
        <v>0</v>
      </c>
      <c r="H445" s="11">
        <v>0</v>
      </c>
    </row>
    <row r="446" spans="1:8" ht="30" x14ac:dyDescent="0.25">
      <c r="A446" s="6"/>
      <c r="B446" s="22" t="s">
        <v>248</v>
      </c>
      <c r="C446" s="6" t="s">
        <v>231</v>
      </c>
      <c r="D446" s="13" t="s">
        <v>1315</v>
      </c>
      <c r="E446" s="11">
        <v>0</v>
      </c>
      <c r="F446" s="11">
        <v>0</v>
      </c>
      <c r="G446" s="11">
        <v>0</v>
      </c>
      <c r="H446" s="11">
        <v>0</v>
      </c>
    </row>
    <row r="447" spans="1:8" ht="30.75" customHeight="1" x14ac:dyDescent="0.25">
      <c r="A447" s="44" t="s">
        <v>352</v>
      </c>
      <c r="B447" s="45" t="s">
        <v>353</v>
      </c>
      <c r="C447" s="44"/>
      <c r="D447" s="44" t="s">
        <v>9</v>
      </c>
      <c r="E447" s="47"/>
      <c r="F447" s="47"/>
      <c r="G447" s="47"/>
      <c r="H447" s="47"/>
    </row>
    <row r="448" spans="1:8" x14ac:dyDescent="0.25">
      <c r="A448" s="57"/>
      <c r="B448" s="48" t="s">
        <v>1381</v>
      </c>
      <c r="C448" s="46"/>
      <c r="D448" s="44" t="s">
        <v>9</v>
      </c>
      <c r="E448" s="47">
        <f>((E450+E451+E454)/(E455+E456+E459))*100</f>
        <v>0</v>
      </c>
      <c r="F448" s="47">
        <f>((F450+F451+F454)/(F455+F456+F459))*100</f>
        <v>0</v>
      </c>
      <c r="G448" s="47">
        <f>((G450+G451+G454)/(G455+G456+G459))*100</f>
        <v>0</v>
      </c>
      <c r="H448" s="47">
        <f>((H450+H451+H454)/(H455+H456+H459))*100</f>
        <v>0</v>
      </c>
    </row>
    <row r="449" spans="1:8" x14ac:dyDescent="0.25">
      <c r="A449" s="57"/>
      <c r="B449" s="48" t="s">
        <v>1383</v>
      </c>
      <c r="C449" s="46"/>
      <c r="D449" s="44" t="s">
        <v>9</v>
      </c>
      <c r="E449" s="47" t="e">
        <f>((E452+E453)/(E457+E458))*100</f>
        <v>#DIV/0!</v>
      </c>
      <c r="F449" s="47" t="e">
        <f>((F452+F453)/(F457+F458))*100</f>
        <v>#DIV/0!</v>
      </c>
      <c r="G449" s="47" t="e">
        <f>((G452+G453)/(G457+G458))*100</f>
        <v>#DIV/0!</v>
      </c>
      <c r="H449" s="47" t="e">
        <f>((H452+H453)/(H457+H458))*100</f>
        <v>#DIV/0!</v>
      </c>
    </row>
    <row r="450" spans="1:8" ht="30" customHeight="1" x14ac:dyDescent="0.25">
      <c r="A450" s="226"/>
      <c r="B450" s="230" t="s">
        <v>354</v>
      </c>
      <c r="C450" s="6" t="s">
        <v>1491</v>
      </c>
      <c r="D450" s="13" t="s">
        <v>1315</v>
      </c>
      <c r="E450" s="11">
        <v>0</v>
      </c>
      <c r="F450" s="11">
        <v>0</v>
      </c>
      <c r="G450" s="11">
        <v>0</v>
      </c>
      <c r="H450" s="11">
        <v>0</v>
      </c>
    </row>
    <row r="451" spans="1:8" ht="45" x14ac:dyDescent="0.25">
      <c r="A451" s="227"/>
      <c r="B451" s="231"/>
      <c r="C451" s="6" t="s">
        <v>1492</v>
      </c>
      <c r="D451" s="13" t="s">
        <v>1315</v>
      </c>
      <c r="E451" s="11">
        <v>0</v>
      </c>
      <c r="F451" s="11">
        <v>0</v>
      </c>
      <c r="G451" s="11">
        <v>0</v>
      </c>
      <c r="H451" s="11">
        <v>0</v>
      </c>
    </row>
    <row r="452" spans="1:8" ht="45" x14ac:dyDescent="0.25">
      <c r="A452" s="227"/>
      <c r="B452" s="231"/>
      <c r="C452" s="6" t="s">
        <v>1493</v>
      </c>
      <c r="D452" s="13" t="s">
        <v>1315</v>
      </c>
      <c r="E452" s="11">
        <v>0</v>
      </c>
      <c r="F452" s="11">
        <v>0</v>
      </c>
      <c r="G452" s="11">
        <v>0</v>
      </c>
      <c r="H452" s="11">
        <v>0</v>
      </c>
    </row>
    <row r="453" spans="1:8" ht="45" x14ac:dyDescent="0.25">
      <c r="A453" s="228"/>
      <c r="B453" s="232"/>
      <c r="C453" s="6" t="s">
        <v>1494</v>
      </c>
      <c r="D453" s="13" t="s">
        <v>1315</v>
      </c>
      <c r="E453" s="11">
        <v>0</v>
      </c>
      <c r="F453" s="11">
        <v>0</v>
      </c>
      <c r="G453" s="11">
        <v>0</v>
      </c>
      <c r="H453" s="11">
        <v>0</v>
      </c>
    </row>
    <row r="454" spans="1:8" ht="30" x14ac:dyDescent="0.25">
      <c r="A454" s="6"/>
      <c r="B454" s="22" t="s">
        <v>355</v>
      </c>
      <c r="C454" s="6" t="s">
        <v>356</v>
      </c>
      <c r="D454" s="13" t="s">
        <v>1315</v>
      </c>
      <c r="E454" s="11">
        <v>0</v>
      </c>
      <c r="F454" s="11">
        <v>0</v>
      </c>
      <c r="G454" s="11">
        <v>0</v>
      </c>
      <c r="H454" s="11">
        <v>0</v>
      </c>
    </row>
    <row r="455" spans="1:8" ht="45" x14ac:dyDescent="0.25">
      <c r="A455" s="226"/>
      <c r="B455" s="230" t="s">
        <v>229</v>
      </c>
      <c r="C455" s="6" t="s">
        <v>1402</v>
      </c>
      <c r="D455" s="13" t="s">
        <v>1315</v>
      </c>
      <c r="E455" s="11">
        <v>5</v>
      </c>
      <c r="F455" s="11">
        <v>5</v>
      </c>
      <c r="G455" s="11">
        <v>5</v>
      </c>
      <c r="H455" s="11">
        <v>5</v>
      </c>
    </row>
    <row r="456" spans="1:8" ht="45" x14ac:dyDescent="0.25">
      <c r="A456" s="227"/>
      <c r="B456" s="231"/>
      <c r="C456" s="6" t="s">
        <v>1454</v>
      </c>
      <c r="D456" s="13" t="s">
        <v>1315</v>
      </c>
      <c r="E456" s="11">
        <v>18</v>
      </c>
      <c r="F456" s="11">
        <v>17</v>
      </c>
      <c r="G456" s="11">
        <v>16</v>
      </c>
      <c r="H456" s="11">
        <v>16</v>
      </c>
    </row>
    <row r="457" spans="1:8" ht="45" x14ac:dyDescent="0.25">
      <c r="A457" s="227"/>
      <c r="B457" s="231"/>
      <c r="C457" s="6" t="s">
        <v>1403</v>
      </c>
      <c r="D457" s="13" t="s">
        <v>1315</v>
      </c>
      <c r="E457" s="11">
        <v>0</v>
      </c>
      <c r="F457" s="11">
        <v>0</v>
      </c>
      <c r="G457" s="11">
        <v>0</v>
      </c>
      <c r="H457" s="11">
        <v>0</v>
      </c>
    </row>
    <row r="458" spans="1:8" ht="45" x14ac:dyDescent="0.25">
      <c r="A458" s="228"/>
      <c r="B458" s="232"/>
      <c r="C458" s="6" t="s">
        <v>1455</v>
      </c>
      <c r="D458" s="13" t="s">
        <v>1315</v>
      </c>
      <c r="E458" s="11">
        <v>0</v>
      </c>
      <c r="F458" s="11">
        <v>0</v>
      </c>
      <c r="G458" s="11">
        <v>0</v>
      </c>
      <c r="H458" s="11">
        <v>0</v>
      </c>
    </row>
    <row r="459" spans="1:8" ht="30" x14ac:dyDescent="0.25">
      <c r="A459" s="6"/>
      <c r="B459" s="22" t="s">
        <v>248</v>
      </c>
      <c r="C459" s="6" t="s">
        <v>231</v>
      </c>
      <c r="D459" s="13" t="s">
        <v>1315</v>
      </c>
      <c r="E459" s="11">
        <v>0</v>
      </c>
      <c r="F459" s="11">
        <v>0</v>
      </c>
      <c r="G459" s="11">
        <v>0</v>
      </c>
      <c r="H459" s="11">
        <v>0</v>
      </c>
    </row>
    <row r="460" spans="1:8" ht="30" customHeight="1" x14ac:dyDescent="0.25">
      <c r="A460" s="44" t="s">
        <v>357</v>
      </c>
      <c r="B460" s="45" t="s">
        <v>358</v>
      </c>
      <c r="C460" s="44"/>
      <c r="D460" s="44"/>
      <c r="E460" s="52"/>
      <c r="F460" s="52"/>
      <c r="G460" s="52"/>
      <c r="H460" s="52"/>
    </row>
    <row r="461" spans="1:8" x14ac:dyDescent="0.25">
      <c r="A461" s="57"/>
      <c r="B461" s="48" t="s">
        <v>1381</v>
      </c>
      <c r="C461" s="46"/>
      <c r="D461" s="44" t="s">
        <v>9</v>
      </c>
      <c r="E461" s="47">
        <f>((E463+E464+E467)/(E468+E469+E472))*100</f>
        <v>4.3478260869565215</v>
      </c>
      <c r="F461" s="47">
        <f>((F463+F464+F467)/(F468+F469+F472))*100</f>
        <v>4.5454545454545459</v>
      </c>
      <c r="G461" s="47">
        <f>((G463+G464+G467)/(G468+G469+G472))*100</f>
        <v>4.7619047619047619</v>
      </c>
      <c r="H461" s="47">
        <f>((H463+H464+H467)/(H468+H469+H472))*100</f>
        <v>4.7619047619047619</v>
      </c>
    </row>
    <row r="462" spans="1:8" x14ac:dyDescent="0.25">
      <c r="A462" s="57"/>
      <c r="B462" s="48" t="s">
        <v>1383</v>
      </c>
      <c r="C462" s="46"/>
      <c r="D462" s="44" t="s">
        <v>9</v>
      </c>
      <c r="E462" s="47" t="e">
        <f>((E465+E466)/(E470+E471))*100</f>
        <v>#DIV/0!</v>
      </c>
      <c r="F462" s="47" t="e">
        <f>((F465+F466)/(F470+F471))*100</f>
        <v>#DIV/0!</v>
      </c>
      <c r="G462" s="47" t="e">
        <f>((G465+G466)/(G470+G471))*100</f>
        <v>#DIV/0!</v>
      </c>
      <c r="H462" s="47" t="e">
        <f>((H465+H466)/(H470+H471))*100</f>
        <v>#DIV/0!</v>
      </c>
    </row>
    <row r="463" spans="1:8" ht="45" x14ac:dyDescent="0.25">
      <c r="A463" s="226"/>
      <c r="B463" s="230" t="s">
        <v>359</v>
      </c>
      <c r="C463" s="6" t="s">
        <v>1495</v>
      </c>
      <c r="D463" s="13" t="s">
        <v>1315</v>
      </c>
      <c r="E463" s="11">
        <v>0</v>
      </c>
      <c r="F463" s="11">
        <v>0</v>
      </c>
      <c r="G463" s="11">
        <v>1</v>
      </c>
      <c r="H463" s="11">
        <v>1</v>
      </c>
    </row>
    <row r="464" spans="1:8" ht="45" x14ac:dyDescent="0.25">
      <c r="A464" s="227"/>
      <c r="B464" s="231"/>
      <c r="C464" s="6" t="s">
        <v>1496</v>
      </c>
      <c r="D464" s="13" t="s">
        <v>1315</v>
      </c>
      <c r="E464" s="11">
        <v>1</v>
      </c>
      <c r="F464" s="11">
        <v>1</v>
      </c>
      <c r="G464" s="11">
        <v>0</v>
      </c>
      <c r="H464" s="11">
        <v>0</v>
      </c>
    </row>
    <row r="465" spans="1:8" ht="45" x14ac:dyDescent="0.25">
      <c r="A465" s="227"/>
      <c r="B465" s="231"/>
      <c r="C465" s="6" t="s">
        <v>1497</v>
      </c>
      <c r="D465" s="13" t="s">
        <v>1315</v>
      </c>
      <c r="E465" s="11">
        <v>0</v>
      </c>
      <c r="F465" s="11">
        <v>0</v>
      </c>
      <c r="G465" s="11">
        <v>0</v>
      </c>
      <c r="H465" s="11">
        <v>0</v>
      </c>
    </row>
    <row r="466" spans="1:8" ht="45" x14ac:dyDescent="0.25">
      <c r="A466" s="228"/>
      <c r="B466" s="232"/>
      <c r="C466" s="6" t="s">
        <v>1498</v>
      </c>
      <c r="D466" s="13" t="s">
        <v>1315</v>
      </c>
      <c r="E466" s="11">
        <v>0</v>
      </c>
      <c r="F466" s="11">
        <v>0</v>
      </c>
      <c r="G466" s="11">
        <v>0</v>
      </c>
      <c r="H466" s="11">
        <v>0</v>
      </c>
    </row>
    <row r="467" spans="1:8" ht="30" x14ac:dyDescent="0.25">
      <c r="A467" s="6"/>
      <c r="B467" s="22" t="s">
        <v>360</v>
      </c>
      <c r="C467" s="6" t="s">
        <v>361</v>
      </c>
      <c r="D467" s="13" t="s">
        <v>1315</v>
      </c>
      <c r="E467" s="11">
        <v>0</v>
      </c>
      <c r="F467" s="11">
        <v>0</v>
      </c>
      <c r="G467" s="11">
        <v>0</v>
      </c>
      <c r="H467" s="11">
        <v>0</v>
      </c>
    </row>
    <row r="468" spans="1:8" ht="30" customHeight="1" x14ac:dyDescent="0.25">
      <c r="A468" s="226"/>
      <c r="B468" s="230" t="s">
        <v>229</v>
      </c>
      <c r="C468" s="6" t="s">
        <v>1402</v>
      </c>
      <c r="D468" s="13" t="s">
        <v>1315</v>
      </c>
      <c r="E468" s="11">
        <v>5</v>
      </c>
      <c r="F468" s="11">
        <v>5</v>
      </c>
      <c r="G468" s="11">
        <v>5</v>
      </c>
      <c r="H468" s="11">
        <v>5</v>
      </c>
    </row>
    <row r="469" spans="1:8" ht="45" x14ac:dyDescent="0.25">
      <c r="A469" s="227"/>
      <c r="B469" s="231"/>
      <c r="C469" s="6" t="s">
        <v>1454</v>
      </c>
      <c r="D469" s="13" t="s">
        <v>1315</v>
      </c>
      <c r="E469" s="11">
        <v>18</v>
      </c>
      <c r="F469" s="11">
        <v>17</v>
      </c>
      <c r="G469" s="11">
        <v>16</v>
      </c>
      <c r="H469" s="11">
        <v>16</v>
      </c>
    </row>
    <row r="470" spans="1:8" ht="45" x14ac:dyDescent="0.25">
      <c r="A470" s="227"/>
      <c r="B470" s="231"/>
      <c r="C470" s="6" t="s">
        <v>1403</v>
      </c>
      <c r="D470" s="13" t="s">
        <v>1315</v>
      </c>
      <c r="E470" s="11">
        <v>0</v>
      </c>
      <c r="F470" s="11">
        <v>0</v>
      </c>
      <c r="G470" s="11">
        <v>0</v>
      </c>
      <c r="H470" s="11">
        <v>0</v>
      </c>
    </row>
    <row r="471" spans="1:8" ht="45" x14ac:dyDescent="0.25">
      <c r="A471" s="228"/>
      <c r="B471" s="232"/>
      <c r="C471" s="6" t="s">
        <v>1455</v>
      </c>
      <c r="D471" s="13" t="s">
        <v>1315</v>
      </c>
      <c r="E471" s="11">
        <v>0</v>
      </c>
      <c r="F471" s="11">
        <v>0</v>
      </c>
      <c r="G471" s="11">
        <v>0</v>
      </c>
      <c r="H471" s="11">
        <v>0</v>
      </c>
    </row>
    <row r="472" spans="1:8" ht="30" x14ac:dyDescent="0.25">
      <c r="A472" s="6"/>
      <c r="B472" s="22" t="s">
        <v>248</v>
      </c>
      <c r="C472" s="6" t="s">
        <v>231</v>
      </c>
      <c r="D472" s="13" t="s">
        <v>1315</v>
      </c>
      <c r="E472" s="11">
        <v>0</v>
      </c>
      <c r="F472" s="11">
        <v>0</v>
      </c>
      <c r="G472" s="11">
        <v>0</v>
      </c>
      <c r="H472" s="11">
        <v>0</v>
      </c>
    </row>
  </sheetData>
  <mergeCells count="182">
    <mergeCell ref="D22:D23"/>
    <mergeCell ref="D332:D333"/>
    <mergeCell ref="D335:D336"/>
    <mergeCell ref="D337:D338"/>
    <mergeCell ref="D306:D307"/>
    <mergeCell ref="D308:D309"/>
    <mergeCell ref="D310:D311"/>
    <mergeCell ref="D312:D313"/>
    <mergeCell ref="D317:D318"/>
    <mergeCell ref="D319:D320"/>
    <mergeCell ref="D322:D323"/>
    <mergeCell ref="D324:D325"/>
    <mergeCell ref="D330:D331"/>
    <mergeCell ref="D171:D172"/>
    <mergeCell ref="D173:D174"/>
    <mergeCell ref="D175:D176"/>
    <mergeCell ref="D177:D178"/>
    <mergeCell ref="D179:D180"/>
    <mergeCell ref="D185:D186"/>
    <mergeCell ref="D187:D188"/>
    <mergeCell ref="D190:D191"/>
    <mergeCell ref="D192:D193"/>
    <mergeCell ref="D128:D129"/>
    <mergeCell ref="D169:D170"/>
    <mergeCell ref="C285:C287"/>
    <mergeCell ref="D285:D287"/>
    <mergeCell ref="A288:A290"/>
    <mergeCell ref="C288:C290"/>
    <mergeCell ref="D288:D290"/>
    <mergeCell ref="D295:D296"/>
    <mergeCell ref="D297:D298"/>
    <mergeCell ref="D300:D301"/>
    <mergeCell ref="A266:A268"/>
    <mergeCell ref="C266:C268"/>
    <mergeCell ref="D266:D268"/>
    <mergeCell ref="A270:A272"/>
    <mergeCell ref="C270:C272"/>
    <mergeCell ref="D270:D272"/>
    <mergeCell ref="A276:A278"/>
    <mergeCell ref="C276:C278"/>
    <mergeCell ref="D276:D278"/>
    <mergeCell ref="A279:A281"/>
    <mergeCell ref="C279:C281"/>
    <mergeCell ref="D279:D281"/>
    <mergeCell ref="A285:A287"/>
    <mergeCell ref="A228:A230"/>
    <mergeCell ref="A231:A233"/>
    <mergeCell ref="D263:D264"/>
    <mergeCell ref="C197:C199"/>
    <mergeCell ref="D197:D199"/>
    <mergeCell ref="C200:C202"/>
    <mergeCell ref="D200:D202"/>
    <mergeCell ref="A222:A224"/>
    <mergeCell ref="A225:A227"/>
    <mergeCell ref="A206:A208"/>
    <mergeCell ref="A209:A211"/>
    <mergeCell ref="A212:A214"/>
    <mergeCell ref="D141:D142"/>
    <mergeCell ref="D143:D144"/>
    <mergeCell ref="D145:D146"/>
    <mergeCell ref="D147:D148"/>
    <mergeCell ref="D149:D150"/>
    <mergeCell ref="D151:D152"/>
    <mergeCell ref="D157:D158"/>
    <mergeCell ref="D154:D156"/>
    <mergeCell ref="D159:D160"/>
    <mergeCell ref="C24:C26"/>
    <mergeCell ref="D24:D26"/>
    <mergeCell ref="D93:D94"/>
    <mergeCell ref="D98:D99"/>
    <mergeCell ref="D100:D101"/>
    <mergeCell ref="D112:D113"/>
    <mergeCell ref="D114:D115"/>
    <mergeCell ref="D116:D117"/>
    <mergeCell ref="A122:A124"/>
    <mergeCell ref="A74:A76"/>
    <mergeCell ref="D77:D78"/>
    <mergeCell ref="A82:A84"/>
    <mergeCell ref="D85:D86"/>
    <mergeCell ref="D91:D92"/>
    <mergeCell ref="A85:A86"/>
    <mergeCell ref="B85:B86"/>
    <mergeCell ref="A98:A99"/>
    <mergeCell ref="B98:B99"/>
    <mergeCell ref="A100:A101"/>
    <mergeCell ref="B100:B101"/>
    <mergeCell ref="A411:A414"/>
    <mergeCell ref="B411:B414"/>
    <mergeCell ref="A416:A419"/>
    <mergeCell ref="B416:B419"/>
    <mergeCell ref="A424:A427"/>
    <mergeCell ref="B424:B427"/>
    <mergeCell ref="A403:A406"/>
    <mergeCell ref="B403:B406"/>
    <mergeCell ref="B77:B78"/>
    <mergeCell ref="A77:A78"/>
    <mergeCell ref="A91:A92"/>
    <mergeCell ref="B91:B92"/>
    <mergeCell ref="A93:A94"/>
    <mergeCell ref="B93:B94"/>
    <mergeCell ref="A114:A115"/>
    <mergeCell ref="B114:B115"/>
    <mergeCell ref="A116:A117"/>
    <mergeCell ref="B116:B117"/>
    <mergeCell ref="A335:A338"/>
    <mergeCell ref="B335:B338"/>
    <mergeCell ref="A317:A320"/>
    <mergeCell ref="B317:B320"/>
    <mergeCell ref="A125:A127"/>
    <mergeCell ref="A203:A205"/>
    <mergeCell ref="A468:A471"/>
    <mergeCell ref="B468:B471"/>
    <mergeCell ref="A429:A432"/>
    <mergeCell ref="B429:B432"/>
    <mergeCell ref="A437:A440"/>
    <mergeCell ref="B437:B440"/>
    <mergeCell ref="A442:A445"/>
    <mergeCell ref="B442:B445"/>
    <mergeCell ref="A450:A453"/>
    <mergeCell ref="B450:B453"/>
    <mergeCell ref="A455:A458"/>
    <mergeCell ref="B455:B458"/>
    <mergeCell ref="A463:A466"/>
    <mergeCell ref="B463:B466"/>
    <mergeCell ref="A398:A401"/>
    <mergeCell ref="B398:B401"/>
    <mergeCell ref="B179:B180"/>
    <mergeCell ref="A179:A180"/>
    <mergeCell ref="B185:B188"/>
    <mergeCell ref="A185:A188"/>
    <mergeCell ref="B190:B193"/>
    <mergeCell ref="A190:A193"/>
    <mergeCell ref="A295:A298"/>
    <mergeCell ref="B295:B298"/>
    <mergeCell ref="B300:B301"/>
    <mergeCell ref="A300:A301"/>
    <mergeCell ref="B306:B309"/>
    <mergeCell ref="A306:A309"/>
    <mergeCell ref="B310:B313"/>
    <mergeCell ref="A310:A313"/>
    <mergeCell ref="A322:A325"/>
    <mergeCell ref="B322:B325"/>
    <mergeCell ref="B385:B388"/>
    <mergeCell ref="A385:A388"/>
    <mergeCell ref="A390:A393"/>
    <mergeCell ref="B390:B393"/>
    <mergeCell ref="A330:A333"/>
    <mergeCell ref="B330:B333"/>
    <mergeCell ref="A169:A172"/>
    <mergeCell ref="B173:B176"/>
    <mergeCell ref="A173:A176"/>
    <mergeCell ref="B149:B152"/>
    <mergeCell ref="B157:B160"/>
    <mergeCell ref="B169:B172"/>
    <mergeCell ref="A157:A160"/>
    <mergeCell ref="A149:A152"/>
    <mergeCell ref="B141:B144"/>
    <mergeCell ref="B145:B148"/>
    <mergeCell ref="A5:H5"/>
    <mergeCell ref="A6:H6"/>
    <mergeCell ref="A2:G2"/>
    <mergeCell ref="A1:G1"/>
    <mergeCell ref="A18:A20"/>
    <mergeCell ref="C18:C20"/>
    <mergeCell ref="D83:D84"/>
    <mergeCell ref="D75:D76"/>
    <mergeCell ref="A145:A148"/>
    <mergeCell ref="A141:A144"/>
    <mergeCell ref="A53:A55"/>
    <mergeCell ref="A56:A58"/>
    <mergeCell ref="A59:A61"/>
    <mergeCell ref="C15:C17"/>
    <mergeCell ref="D15:D17"/>
    <mergeCell ref="A41:A43"/>
    <mergeCell ref="A44:A46"/>
    <mergeCell ref="A47:A49"/>
    <mergeCell ref="D18:D20"/>
    <mergeCell ref="A21:A23"/>
    <mergeCell ref="A27:A29"/>
    <mergeCell ref="C27:C29"/>
    <mergeCell ref="D27:D29"/>
    <mergeCell ref="A30:A32"/>
  </mergeCells>
  <dataValidations count="3">
    <dataValidation type="whole" allowBlank="1" showInputMessage="1" showErrorMessage="1" errorTitle="Ошибка ввода" error="Попытка ввести данные отличные от числовых или целочисленных" sqref="G19:H19 E190:H193 E317:H320 E126:H129 E114:H122 G75:H75 E66:H66 E330:H330 E228:H260 E76:H76 E124:H124 E295:H302 E59:H61 E18:H18 E47:H47 E74:H74 E43:H43 E49:H49 E217:H222 E151:H152 E159:H160 E306:H313 E225:H225 F65 E179:H181 G48:H48 E205:H206 E332:H332 E169:H176 G10:H10 E9:H9 E143:H144 E147:H148 E53:H56 E203:H203 E23:H23 G22:H22 E82:H84 E68:H68 E31:H31 E20:H21 E208:H215">
      <formula1>0</formula1>
      <formula2>999999999999</formula2>
    </dataValidation>
    <dataValidation type="whole" allowBlank="1" showInputMessage="1" showErrorMessage="1" errorTitle="Ошибка ввода" error="Попытка ввсети: данные отличные от числовых; данные отличные от целочисленных; отрицательное число" sqref="E370:H373 E378:H380">
      <formula1>0</formula1>
      <formula2>999999999999</formula2>
    </dataValidation>
    <dataValidation type="whole" allowBlank="1" showInputMessage="1" showErrorMessage="1" errorTitle="Ошибка ввода" error="Попытка ввсети данные отличные от числовых или целочисленных" sqref="E85:H86 E78:H78 E93:H94 E100:H101">
      <formula1>0</formula1>
      <formula2>999999999999</formula2>
    </dataValidation>
  </dataValidations>
  <pageMargins left="0.51181102362204722" right="0.19685039370078741" top="0.15748031496062992" bottom="0.15748031496062992" header="0.11811023622047245" footer="0.11811023622047245"/>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490"/>
  <sheetViews>
    <sheetView workbookViewId="0"/>
  </sheetViews>
  <sheetFormatPr defaultRowHeight="15" x14ac:dyDescent="0.25"/>
  <cols>
    <col min="2" max="2" width="75.140625" customWidth="1"/>
    <col min="3" max="3" width="20.140625" customWidth="1"/>
    <col min="4" max="4" width="16.140625" customWidth="1"/>
    <col min="5" max="7" width="12.140625" customWidth="1"/>
    <col min="8" max="8" width="41.85546875" customWidth="1"/>
  </cols>
  <sheetData>
    <row r="3" spans="1:8" ht="18.75" x14ac:dyDescent="0.3">
      <c r="A3" s="214" t="s">
        <v>0</v>
      </c>
      <c r="B3" s="214"/>
      <c r="C3" s="214"/>
      <c r="D3" s="214"/>
      <c r="E3" s="214"/>
      <c r="F3" s="214"/>
      <c r="G3" s="214"/>
      <c r="H3" s="14"/>
    </row>
    <row r="4" spans="1:8" ht="18.75" x14ac:dyDescent="0.3">
      <c r="A4" s="214" t="s">
        <v>1</v>
      </c>
      <c r="B4" s="214"/>
      <c r="C4" s="214"/>
      <c r="D4" s="214"/>
      <c r="E4" s="214"/>
      <c r="F4" s="214"/>
      <c r="G4" s="214"/>
      <c r="H4" s="16"/>
    </row>
    <row r="5" spans="1:8" x14ac:dyDescent="0.25">
      <c r="A5" s="1"/>
      <c r="B5" s="1"/>
      <c r="C5" s="1"/>
      <c r="D5" s="1"/>
      <c r="E5" s="1"/>
      <c r="F5" s="1"/>
      <c r="G5" s="1"/>
      <c r="H5" s="1"/>
    </row>
    <row r="6" spans="1:8" ht="45" x14ac:dyDescent="0.25">
      <c r="A6" s="4" t="s">
        <v>6</v>
      </c>
      <c r="B6" s="4" t="s">
        <v>425</v>
      </c>
      <c r="C6" s="5" t="s">
        <v>10</v>
      </c>
      <c r="D6" s="5" t="s">
        <v>11</v>
      </c>
      <c r="E6" s="5" t="s">
        <v>1648</v>
      </c>
      <c r="F6" s="5" t="s">
        <v>1649</v>
      </c>
      <c r="G6" s="5" t="s">
        <v>1670</v>
      </c>
      <c r="H6" s="2" t="s">
        <v>16</v>
      </c>
    </row>
    <row r="7" spans="1:8" x14ac:dyDescent="0.25">
      <c r="A7" s="211" t="s">
        <v>362</v>
      </c>
      <c r="B7" s="211"/>
      <c r="C7" s="211"/>
      <c r="D7" s="211"/>
      <c r="E7" s="211"/>
      <c r="F7" s="211"/>
      <c r="G7" s="211"/>
    </row>
    <row r="8" spans="1:8" x14ac:dyDescent="0.25">
      <c r="A8" s="211" t="s">
        <v>363</v>
      </c>
      <c r="B8" s="211"/>
      <c r="C8" s="211"/>
      <c r="D8" s="211"/>
      <c r="E8" s="211"/>
      <c r="F8" s="211"/>
      <c r="G8" s="211"/>
    </row>
    <row r="9" spans="1:8" ht="45" x14ac:dyDescent="0.25">
      <c r="A9" s="49" t="s">
        <v>364</v>
      </c>
      <c r="B9" s="50" t="s">
        <v>365</v>
      </c>
      <c r="C9" s="45"/>
      <c r="D9" s="46"/>
      <c r="E9" s="46"/>
      <c r="F9" s="46"/>
      <c r="G9" s="46"/>
    </row>
    <row r="10" spans="1:8" ht="75" x14ac:dyDescent="0.25">
      <c r="A10" s="44" t="s">
        <v>366</v>
      </c>
      <c r="B10" s="45" t="s">
        <v>367</v>
      </c>
      <c r="C10" s="45"/>
      <c r="D10" s="44" t="s">
        <v>9</v>
      </c>
      <c r="E10" s="47">
        <v>7.15</v>
      </c>
      <c r="F10" s="47">
        <v>6.99</v>
      </c>
      <c r="G10" s="47"/>
      <c r="H10" s="3" t="s">
        <v>28</v>
      </c>
    </row>
    <row r="11" spans="1:8" ht="45" x14ac:dyDescent="0.25">
      <c r="A11" s="233"/>
      <c r="B11" s="233" t="s">
        <v>368</v>
      </c>
      <c r="C11" s="6" t="s">
        <v>369</v>
      </c>
      <c r="D11" s="6" t="s">
        <v>1124</v>
      </c>
      <c r="E11" s="6"/>
      <c r="F11" s="6"/>
      <c r="G11" s="6"/>
    </row>
    <row r="12" spans="1:8" ht="30" x14ac:dyDescent="0.25">
      <c r="A12" s="234"/>
      <c r="B12" s="234"/>
      <c r="C12" s="6" t="s">
        <v>370</v>
      </c>
      <c r="D12" s="6" t="s">
        <v>1124</v>
      </c>
      <c r="E12" s="6"/>
      <c r="F12" s="6"/>
      <c r="G12" s="6"/>
    </row>
    <row r="13" spans="1:8" ht="30" x14ac:dyDescent="0.25">
      <c r="A13" s="8"/>
      <c r="B13" s="17" t="s">
        <v>371</v>
      </c>
      <c r="C13" s="6" t="s">
        <v>157</v>
      </c>
      <c r="D13" s="6" t="s">
        <v>1124</v>
      </c>
      <c r="E13" s="6"/>
      <c r="F13" s="6"/>
      <c r="G13" s="6"/>
    </row>
    <row r="14" spans="1:8" ht="75" x14ac:dyDescent="0.25">
      <c r="A14" s="44" t="s">
        <v>373</v>
      </c>
      <c r="B14" s="45" t="s">
        <v>372</v>
      </c>
      <c r="C14" s="46"/>
      <c r="D14" s="44" t="s">
        <v>9</v>
      </c>
      <c r="E14" s="47">
        <v>14.9</v>
      </c>
      <c r="F14" s="47">
        <v>22.46</v>
      </c>
      <c r="G14" s="47"/>
      <c r="H14" s="3" t="s">
        <v>28</v>
      </c>
    </row>
    <row r="15" spans="1:8" ht="60" x14ac:dyDescent="0.25">
      <c r="A15" s="8"/>
      <c r="B15" s="17" t="s">
        <v>374</v>
      </c>
      <c r="C15" s="6" t="s">
        <v>375</v>
      </c>
      <c r="D15" s="6" t="s">
        <v>1124</v>
      </c>
      <c r="E15" s="6"/>
      <c r="F15" s="6"/>
      <c r="G15" s="6"/>
    </row>
    <row r="16" spans="1:8" ht="30" x14ac:dyDescent="0.25">
      <c r="A16" s="8"/>
      <c r="B16" s="17" t="s">
        <v>376</v>
      </c>
      <c r="C16" s="6" t="s">
        <v>157</v>
      </c>
      <c r="D16" s="6" t="s">
        <v>1124</v>
      </c>
      <c r="E16" s="6"/>
      <c r="F16" s="6"/>
      <c r="G16" s="6"/>
    </row>
    <row r="17" spans="1:8" ht="45" x14ac:dyDescent="0.25">
      <c r="A17" s="113" t="s">
        <v>1676</v>
      </c>
      <c r="B17" s="105" t="s">
        <v>1679</v>
      </c>
      <c r="C17" s="129"/>
      <c r="D17" s="113" t="s">
        <v>1315</v>
      </c>
      <c r="E17" s="122" t="e">
        <f>E18/E19</f>
        <v>#DIV/0!</v>
      </c>
      <c r="F17" s="122" t="e">
        <f>F18/F19</f>
        <v>#DIV/0!</v>
      </c>
      <c r="G17" s="122" t="e">
        <f>G18/G19</f>
        <v>#DIV/0!</v>
      </c>
    </row>
    <row r="18" spans="1:8" ht="45" x14ac:dyDescent="0.25">
      <c r="A18" s="8"/>
      <c r="B18" s="17" t="s">
        <v>1677</v>
      </c>
      <c r="C18" s="6"/>
      <c r="D18" s="6" t="s">
        <v>1315</v>
      </c>
      <c r="E18" s="6"/>
      <c r="F18" s="6"/>
      <c r="G18" s="6"/>
    </row>
    <row r="19" spans="1:8" x14ac:dyDescent="0.25">
      <c r="A19" s="8"/>
      <c r="B19" s="17" t="s">
        <v>1678</v>
      </c>
      <c r="C19" s="6"/>
      <c r="D19" s="6" t="s">
        <v>1315</v>
      </c>
      <c r="E19" s="6"/>
      <c r="F19" s="6"/>
      <c r="G19" s="6"/>
    </row>
    <row r="20" spans="1:8" ht="45" x14ac:dyDescent="0.25">
      <c r="A20" s="49" t="s">
        <v>377</v>
      </c>
      <c r="B20" s="50" t="s">
        <v>378</v>
      </c>
      <c r="C20" s="46"/>
      <c r="D20" s="44"/>
      <c r="E20" s="51"/>
      <c r="F20" s="51"/>
      <c r="G20" s="51"/>
    </row>
    <row r="21" spans="1:8" ht="90" x14ac:dyDescent="0.25">
      <c r="A21" s="44" t="s">
        <v>380</v>
      </c>
      <c r="B21" s="45" t="s">
        <v>379</v>
      </c>
      <c r="C21" s="46"/>
      <c r="D21" s="44" t="s">
        <v>9</v>
      </c>
      <c r="E21" s="47">
        <v>0.34</v>
      </c>
      <c r="F21" s="47">
        <f>F23/F22*100</f>
        <v>0</v>
      </c>
      <c r="G21" s="47" t="e">
        <f>G23/G22*100</f>
        <v>#DIV/0!</v>
      </c>
      <c r="H21" s="3" t="s">
        <v>158</v>
      </c>
    </row>
    <row r="22" spans="1:8" ht="60" x14ac:dyDescent="0.25">
      <c r="A22" s="17"/>
      <c r="B22" s="17" t="s">
        <v>381</v>
      </c>
      <c r="C22" s="6" t="s">
        <v>382</v>
      </c>
      <c r="D22" s="6" t="s">
        <v>1124</v>
      </c>
      <c r="E22" s="11"/>
      <c r="F22" s="11">
        <v>4466</v>
      </c>
      <c r="G22" s="11"/>
    </row>
    <row r="23" spans="1:8" ht="60" x14ac:dyDescent="0.25">
      <c r="A23" s="8"/>
      <c r="B23" s="17" t="s">
        <v>383</v>
      </c>
      <c r="C23" s="6" t="s">
        <v>384</v>
      </c>
      <c r="D23" s="6" t="s">
        <v>1124</v>
      </c>
      <c r="E23" s="11"/>
      <c r="F23" s="11">
        <v>0</v>
      </c>
      <c r="G23" s="11"/>
    </row>
    <row r="24" spans="1:8" ht="120" x14ac:dyDescent="0.25">
      <c r="A24" s="44" t="s">
        <v>385</v>
      </c>
      <c r="B24" s="45" t="s">
        <v>386</v>
      </c>
      <c r="C24" s="44"/>
      <c r="D24" s="44"/>
      <c r="E24" s="52"/>
      <c r="F24" s="52"/>
      <c r="G24" s="52"/>
      <c r="H24" s="3" t="s">
        <v>28</v>
      </c>
    </row>
    <row r="25" spans="1:8" x14ac:dyDescent="0.25">
      <c r="A25" s="46"/>
      <c r="B25" s="45" t="s">
        <v>401</v>
      </c>
      <c r="C25" s="44"/>
      <c r="D25" s="44" t="s">
        <v>9</v>
      </c>
      <c r="E25" s="47">
        <v>90.93</v>
      </c>
      <c r="F25" s="47">
        <f>(F26+F27)/(F28+F29+F30+F31+F32+F33)*100</f>
        <v>93.69747899159664</v>
      </c>
      <c r="G25" s="47" t="e">
        <f>(G26+G27)/(G28+G29+G30+G31+G32+G33)*100</f>
        <v>#DIV/0!</v>
      </c>
    </row>
    <row r="26" spans="1:8" ht="45" customHeight="1" x14ac:dyDescent="0.25">
      <c r="A26" s="233"/>
      <c r="B26" s="233" t="s">
        <v>387</v>
      </c>
      <c r="C26" s="6" t="s">
        <v>388</v>
      </c>
      <c r="D26" s="6" t="s">
        <v>1124</v>
      </c>
      <c r="E26" s="11"/>
      <c r="F26" s="11">
        <v>5893</v>
      </c>
      <c r="G26" s="11"/>
      <c r="H26" s="21"/>
    </row>
    <row r="27" spans="1:8" ht="30" x14ac:dyDescent="0.25">
      <c r="A27" s="234"/>
      <c r="B27" s="234"/>
      <c r="C27" s="6" t="s">
        <v>389</v>
      </c>
      <c r="D27" s="6" t="s">
        <v>1124</v>
      </c>
      <c r="E27" s="11"/>
      <c r="F27" s="11">
        <v>351</v>
      </c>
      <c r="G27" s="11"/>
    </row>
    <row r="28" spans="1:8" ht="45" customHeight="1" x14ac:dyDescent="0.25">
      <c r="A28" s="233"/>
      <c r="B28" s="233" t="s">
        <v>390</v>
      </c>
      <c r="C28" s="6" t="s">
        <v>369</v>
      </c>
      <c r="D28" s="6" t="s">
        <v>1124</v>
      </c>
      <c r="E28" s="11"/>
      <c r="F28" s="11">
        <v>6084</v>
      </c>
      <c r="G28" s="11"/>
      <c r="H28" s="21"/>
    </row>
    <row r="29" spans="1:8" ht="30" x14ac:dyDescent="0.25">
      <c r="A29" s="237"/>
      <c r="B29" s="237"/>
      <c r="C29" s="6" t="s">
        <v>370</v>
      </c>
      <c r="D29" s="6" t="s">
        <v>1124</v>
      </c>
      <c r="E29" s="11"/>
      <c r="F29" s="11">
        <v>580</v>
      </c>
      <c r="G29" s="11"/>
    </row>
    <row r="30" spans="1:8" ht="45" x14ac:dyDescent="0.25">
      <c r="A30" s="237"/>
      <c r="B30" s="237"/>
      <c r="C30" s="6" t="s">
        <v>391</v>
      </c>
      <c r="D30" s="6" t="s">
        <v>1124</v>
      </c>
      <c r="E30" s="11"/>
      <c r="F30" s="11">
        <v>0</v>
      </c>
      <c r="G30" s="11"/>
    </row>
    <row r="31" spans="1:8" ht="30" x14ac:dyDescent="0.25">
      <c r="A31" s="237"/>
      <c r="B31" s="237"/>
      <c r="C31" s="6" t="s">
        <v>392</v>
      </c>
      <c r="D31" s="6" t="s">
        <v>1124</v>
      </c>
      <c r="E31" s="11"/>
      <c r="F31" s="11">
        <v>0</v>
      </c>
      <c r="G31" s="11"/>
    </row>
    <row r="32" spans="1:8" ht="45" x14ac:dyDescent="0.25">
      <c r="A32" s="237"/>
      <c r="B32" s="237"/>
      <c r="C32" s="6" t="s">
        <v>393</v>
      </c>
      <c r="D32" s="6" t="s">
        <v>1124</v>
      </c>
      <c r="E32" s="11"/>
      <c r="F32" s="11">
        <v>0</v>
      </c>
      <c r="G32" s="11"/>
    </row>
    <row r="33" spans="1:8" ht="30" x14ac:dyDescent="0.25">
      <c r="A33" s="234"/>
      <c r="B33" s="234"/>
      <c r="C33" s="6" t="s">
        <v>394</v>
      </c>
      <c r="D33" s="6" t="s">
        <v>1124</v>
      </c>
      <c r="E33" s="11"/>
      <c r="F33" s="11">
        <v>0</v>
      </c>
      <c r="G33" s="11"/>
    </row>
    <row r="34" spans="1:8" x14ac:dyDescent="0.25">
      <c r="A34" s="46"/>
      <c r="B34" s="45" t="s">
        <v>395</v>
      </c>
      <c r="C34" s="44"/>
      <c r="D34" s="44" t="s">
        <v>9</v>
      </c>
      <c r="E34" s="47">
        <v>3.1</v>
      </c>
      <c r="F34" s="47">
        <f>(F35+F36)/(F37+F38+F39+F40+F41+F42)*100</f>
        <v>3.8565426170468187</v>
      </c>
      <c r="G34" s="47" t="e">
        <f>(G35+G36)/(G37+G38+G39+G40+G41+G42)*100</f>
        <v>#DIV/0!</v>
      </c>
    </row>
    <row r="35" spans="1:8" ht="45" x14ac:dyDescent="0.25">
      <c r="A35" s="233"/>
      <c r="B35" s="233" t="s">
        <v>396</v>
      </c>
      <c r="C35" s="6" t="s">
        <v>397</v>
      </c>
      <c r="D35" s="6" t="s">
        <v>1124</v>
      </c>
      <c r="E35" s="11"/>
      <c r="F35" s="11">
        <v>104</v>
      </c>
      <c r="G35" s="11"/>
    </row>
    <row r="36" spans="1:8" ht="45" customHeight="1" x14ac:dyDescent="0.25">
      <c r="A36" s="234"/>
      <c r="B36" s="234"/>
      <c r="C36" s="6" t="s">
        <v>398</v>
      </c>
      <c r="D36" s="6" t="s">
        <v>1124</v>
      </c>
      <c r="E36" s="11"/>
      <c r="F36" s="11">
        <v>153</v>
      </c>
      <c r="G36" s="11"/>
    </row>
    <row r="37" spans="1:8" ht="45" x14ac:dyDescent="0.25">
      <c r="A37" s="233"/>
      <c r="B37" s="233" t="s">
        <v>390</v>
      </c>
      <c r="C37" s="6" t="s">
        <v>369</v>
      </c>
      <c r="D37" s="6" t="s">
        <v>1124</v>
      </c>
      <c r="E37" s="11"/>
      <c r="F37" s="11">
        <v>6084</v>
      </c>
      <c r="G37" s="11"/>
    </row>
    <row r="38" spans="1:8" ht="45" customHeight="1" x14ac:dyDescent="0.25">
      <c r="A38" s="237"/>
      <c r="B38" s="237"/>
      <c r="C38" s="6" t="s">
        <v>370</v>
      </c>
      <c r="D38" s="6" t="s">
        <v>1124</v>
      </c>
      <c r="E38" s="11"/>
      <c r="F38" s="11">
        <v>580</v>
      </c>
      <c r="G38" s="11"/>
    </row>
    <row r="39" spans="1:8" ht="45" x14ac:dyDescent="0.25">
      <c r="A39" s="237"/>
      <c r="B39" s="237"/>
      <c r="C39" s="6" t="s">
        <v>391</v>
      </c>
      <c r="D39" s="6" t="s">
        <v>1124</v>
      </c>
      <c r="E39" s="11"/>
      <c r="F39" s="11">
        <v>0</v>
      </c>
      <c r="G39" s="11"/>
    </row>
    <row r="40" spans="1:8" ht="30" x14ac:dyDescent="0.25">
      <c r="A40" s="237"/>
      <c r="B40" s="237"/>
      <c r="C40" s="6" t="s">
        <v>392</v>
      </c>
      <c r="D40" s="6" t="s">
        <v>1124</v>
      </c>
      <c r="E40" s="11"/>
      <c r="F40" s="11">
        <v>0</v>
      </c>
      <c r="G40" s="11"/>
    </row>
    <row r="41" spans="1:8" ht="45" x14ac:dyDescent="0.25">
      <c r="A41" s="237"/>
      <c r="B41" s="237"/>
      <c r="C41" s="6" t="s">
        <v>393</v>
      </c>
      <c r="D41" s="6" t="s">
        <v>1124</v>
      </c>
      <c r="E41" s="11"/>
      <c r="F41" s="11">
        <v>0</v>
      </c>
      <c r="G41" s="11"/>
    </row>
    <row r="42" spans="1:8" ht="30" x14ac:dyDescent="0.25">
      <c r="A42" s="234"/>
      <c r="B42" s="234"/>
      <c r="C42" s="6" t="s">
        <v>394</v>
      </c>
      <c r="D42" s="6" t="s">
        <v>1124</v>
      </c>
      <c r="E42" s="11"/>
      <c r="F42" s="11">
        <v>0</v>
      </c>
      <c r="G42" s="11"/>
    </row>
    <row r="43" spans="1:8" ht="120" x14ac:dyDescent="0.25">
      <c r="A43" s="44" t="s">
        <v>400</v>
      </c>
      <c r="B43" s="45" t="s">
        <v>399</v>
      </c>
      <c r="C43" s="44"/>
      <c r="D43" s="44"/>
      <c r="E43" s="51"/>
      <c r="F43" s="51"/>
      <c r="G43" s="51"/>
      <c r="H43" s="3" t="s">
        <v>316</v>
      </c>
    </row>
    <row r="44" spans="1:8" x14ac:dyDescent="0.25">
      <c r="A44" s="46"/>
      <c r="B44" s="45" t="s">
        <v>401</v>
      </c>
      <c r="C44" s="44"/>
      <c r="D44" s="44"/>
      <c r="E44" s="52"/>
      <c r="F44" s="52"/>
      <c r="G44" s="52"/>
    </row>
    <row r="45" spans="1:8" x14ac:dyDescent="0.25">
      <c r="A45" s="46"/>
      <c r="B45" s="48" t="s">
        <v>1381</v>
      </c>
      <c r="C45" s="44"/>
      <c r="D45" s="44" t="s">
        <v>9</v>
      </c>
      <c r="E45" s="47">
        <v>63.46</v>
      </c>
      <c r="F45" s="47">
        <f>F48/F51*100</f>
        <v>64.047929409405384</v>
      </c>
      <c r="G45" s="47" t="e">
        <f>G48/G51*100</f>
        <v>#DIV/0!</v>
      </c>
    </row>
    <row r="46" spans="1:8" x14ac:dyDescent="0.25">
      <c r="A46" s="46"/>
      <c r="B46" s="48" t="s">
        <v>1383</v>
      </c>
      <c r="C46" s="44"/>
      <c r="D46" s="44" t="s">
        <v>9</v>
      </c>
      <c r="E46" s="47">
        <v>72.22</v>
      </c>
      <c r="F46" s="47">
        <f>F49/F52*100</f>
        <v>66.417910447761201</v>
      </c>
      <c r="G46" s="47" t="e">
        <f>G49/G52*100</f>
        <v>#DIV/0!</v>
      </c>
    </row>
    <row r="47" spans="1:8" ht="45" x14ac:dyDescent="0.25">
      <c r="A47" s="8"/>
      <c r="B47" s="17" t="s">
        <v>402</v>
      </c>
      <c r="C47" s="6" t="s">
        <v>1661</v>
      </c>
      <c r="D47" s="6" t="s">
        <v>1124</v>
      </c>
      <c r="E47" s="11"/>
      <c r="F47" s="11"/>
      <c r="G47" s="11"/>
    </row>
    <row r="48" spans="1:8" x14ac:dyDescent="0.25">
      <c r="A48" s="8"/>
      <c r="B48" s="17" t="s">
        <v>1381</v>
      </c>
      <c r="C48" s="6"/>
      <c r="D48" s="6"/>
      <c r="E48" s="11"/>
      <c r="F48" s="11">
        <v>12775</v>
      </c>
      <c r="G48" s="11"/>
    </row>
    <row r="49" spans="1:8" x14ac:dyDescent="0.25">
      <c r="A49" s="8"/>
      <c r="B49" s="17" t="s">
        <v>1383</v>
      </c>
      <c r="C49" s="6"/>
      <c r="D49" s="6"/>
      <c r="E49" s="11"/>
      <c r="F49" s="11">
        <f>16+73</f>
        <v>89</v>
      </c>
      <c r="G49" s="11"/>
    </row>
    <row r="50" spans="1:8" ht="45" x14ac:dyDescent="0.25">
      <c r="A50" s="8"/>
      <c r="B50" s="17" t="s">
        <v>374</v>
      </c>
      <c r="C50" s="6" t="s">
        <v>583</v>
      </c>
      <c r="D50" s="6" t="s">
        <v>1124</v>
      </c>
      <c r="E50" s="11"/>
      <c r="F50" s="11"/>
      <c r="G50" s="11"/>
    </row>
    <row r="51" spans="1:8" x14ac:dyDescent="0.25">
      <c r="A51" s="8"/>
      <c r="B51" s="17" t="s">
        <v>1381</v>
      </c>
      <c r="C51" s="6"/>
      <c r="D51" s="6"/>
      <c r="E51" s="11"/>
      <c r="F51" s="11">
        <v>19946</v>
      </c>
      <c r="G51" s="11"/>
    </row>
    <row r="52" spans="1:8" x14ac:dyDescent="0.25">
      <c r="A52" s="8"/>
      <c r="B52" s="17" t="s">
        <v>1383</v>
      </c>
      <c r="C52" s="6"/>
      <c r="D52" s="6"/>
      <c r="E52" s="11"/>
      <c r="F52" s="11">
        <v>134</v>
      </c>
      <c r="G52" s="11"/>
    </row>
    <row r="53" spans="1:8" x14ac:dyDescent="0.25">
      <c r="A53" s="46"/>
      <c r="B53" s="45" t="s">
        <v>395</v>
      </c>
      <c r="C53" s="44"/>
      <c r="D53" s="44"/>
      <c r="E53" s="52"/>
      <c r="F53" s="52"/>
      <c r="G53" s="52"/>
    </row>
    <row r="54" spans="1:8" x14ac:dyDescent="0.25">
      <c r="A54" s="46"/>
      <c r="B54" s="48" t="s">
        <v>1381</v>
      </c>
      <c r="C54" s="44"/>
      <c r="D54" s="44" t="s">
        <v>9</v>
      </c>
      <c r="E54" s="47">
        <v>36.54</v>
      </c>
      <c r="F54" s="47">
        <f>F57/F60*100</f>
        <v>35.952070590594602</v>
      </c>
      <c r="G54" s="47" t="e">
        <f>G57/G60*100</f>
        <v>#DIV/0!</v>
      </c>
    </row>
    <row r="55" spans="1:8" x14ac:dyDescent="0.25">
      <c r="A55" s="46"/>
      <c r="B55" s="48" t="s">
        <v>1383</v>
      </c>
      <c r="C55" s="44"/>
      <c r="D55" s="44" t="s">
        <v>9</v>
      </c>
      <c r="E55" s="47">
        <v>27.78</v>
      </c>
      <c r="F55" s="47">
        <f>F58/F61*100</f>
        <v>33.582089552238806</v>
      </c>
      <c r="G55" s="47" t="e">
        <f>G58/G61*100</f>
        <v>#DIV/0!</v>
      </c>
    </row>
    <row r="56" spans="1:8" ht="45" x14ac:dyDescent="0.25">
      <c r="A56" s="8"/>
      <c r="B56" s="17" t="s">
        <v>403</v>
      </c>
      <c r="C56" s="6" t="s">
        <v>1662</v>
      </c>
      <c r="D56" s="6" t="s">
        <v>1124</v>
      </c>
      <c r="E56" s="11"/>
      <c r="F56" s="11"/>
      <c r="G56" s="11"/>
    </row>
    <row r="57" spans="1:8" x14ac:dyDescent="0.25">
      <c r="A57" s="8"/>
      <c r="B57" s="17" t="s">
        <v>1381</v>
      </c>
      <c r="C57" s="6"/>
      <c r="D57" s="6"/>
      <c r="E57" s="11"/>
      <c r="F57" s="11">
        <v>7171</v>
      </c>
      <c r="G57" s="11"/>
    </row>
    <row r="58" spans="1:8" x14ac:dyDescent="0.25">
      <c r="A58" s="8"/>
      <c r="B58" s="17" t="s">
        <v>1383</v>
      </c>
      <c r="C58" s="6"/>
      <c r="D58" s="6"/>
      <c r="E58" s="11"/>
      <c r="F58" s="11">
        <v>45</v>
      </c>
      <c r="G58" s="11"/>
    </row>
    <row r="59" spans="1:8" ht="45" x14ac:dyDescent="0.25">
      <c r="A59" s="8"/>
      <c r="B59" s="17" t="s">
        <v>374</v>
      </c>
      <c r="C59" s="6" t="s">
        <v>583</v>
      </c>
      <c r="D59" s="6" t="s">
        <v>1124</v>
      </c>
      <c r="E59" s="11"/>
      <c r="F59" s="11"/>
      <c r="G59" s="11"/>
    </row>
    <row r="60" spans="1:8" x14ac:dyDescent="0.25">
      <c r="A60" s="8"/>
      <c r="B60" s="17" t="s">
        <v>1381</v>
      </c>
      <c r="C60" s="6"/>
      <c r="D60" s="6"/>
      <c r="E60" s="11"/>
      <c r="F60" s="11">
        <v>19946</v>
      </c>
      <c r="G60" s="11"/>
    </row>
    <row r="61" spans="1:8" x14ac:dyDescent="0.25">
      <c r="A61" s="8"/>
      <c r="B61" s="17" t="s">
        <v>1383</v>
      </c>
      <c r="C61" s="6"/>
      <c r="D61" s="6"/>
      <c r="E61" s="11"/>
      <c r="F61" s="11">
        <v>134</v>
      </c>
      <c r="G61" s="11"/>
    </row>
    <row r="62" spans="1:8" ht="60" x14ac:dyDescent="0.25">
      <c r="A62" s="44" t="s">
        <v>405</v>
      </c>
      <c r="B62" s="45" t="s">
        <v>406</v>
      </c>
      <c r="C62" s="44"/>
      <c r="D62" s="44" t="s">
        <v>9</v>
      </c>
      <c r="E62" s="47">
        <v>97.09</v>
      </c>
      <c r="F62" s="47">
        <f>(F63+F64)/(F65+F66+F67+F68)*100</f>
        <v>97.674069627851139</v>
      </c>
      <c r="G62" s="47" t="e">
        <f>(G63+G64)/(G65+G66+G67+G68)*100</f>
        <v>#DIV/0!</v>
      </c>
      <c r="H62" s="3" t="s">
        <v>28</v>
      </c>
    </row>
    <row r="63" spans="1:8" ht="30" x14ac:dyDescent="0.25">
      <c r="A63" s="233"/>
      <c r="B63" s="233" t="s">
        <v>407</v>
      </c>
      <c r="C63" s="6" t="s">
        <v>408</v>
      </c>
      <c r="D63" s="6" t="s">
        <v>1124</v>
      </c>
      <c r="E63" s="11"/>
      <c r="F63" s="11">
        <v>6084</v>
      </c>
      <c r="G63" s="11"/>
      <c r="H63" s="21"/>
    </row>
    <row r="64" spans="1:8" ht="45" x14ac:dyDescent="0.25">
      <c r="A64" s="234"/>
      <c r="B64" s="234"/>
      <c r="C64" s="6" t="s">
        <v>409</v>
      </c>
      <c r="D64" s="6" t="s">
        <v>1124</v>
      </c>
      <c r="E64" s="11"/>
      <c r="F64" s="11">
        <v>425</v>
      </c>
      <c r="G64" s="11"/>
    </row>
    <row r="65" spans="1:8" ht="30" customHeight="1" x14ac:dyDescent="0.25">
      <c r="A65" s="238"/>
      <c r="B65" s="233" t="s">
        <v>410</v>
      </c>
      <c r="C65" s="6" t="s">
        <v>411</v>
      </c>
      <c r="D65" s="6" t="s">
        <v>1124</v>
      </c>
      <c r="E65" s="11"/>
      <c r="F65" s="11">
        <v>6084</v>
      </c>
      <c r="G65" s="11"/>
      <c r="H65" s="21"/>
    </row>
    <row r="66" spans="1:8" ht="45" x14ac:dyDescent="0.25">
      <c r="A66" s="239"/>
      <c r="B66" s="237"/>
      <c r="C66" s="6" t="s">
        <v>412</v>
      </c>
      <c r="D66" s="6" t="s">
        <v>1124</v>
      </c>
      <c r="E66" s="11"/>
      <c r="F66" s="11">
        <v>580</v>
      </c>
      <c r="G66" s="11"/>
    </row>
    <row r="67" spans="1:8" ht="45" x14ac:dyDescent="0.25">
      <c r="A67" s="239"/>
      <c r="B67" s="237"/>
      <c r="C67" s="6" t="s">
        <v>413</v>
      </c>
      <c r="D67" s="6" t="s">
        <v>1124</v>
      </c>
      <c r="E67" s="11"/>
      <c r="F67" s="11">
        <v>0</v>
      </c>
      <c r="G67" s="11"/>
    </row>
    <row r="68" spans="1:8" ht="45" x14ac:dyDescent="0.25">
      <c r="A68" s="240"/>
      <c r="B68" s="234"/>
      <c r="C68" s="6" t="s">
        <v>414</v>
      </c>
      <c r="D68" s="6" t="s">
        <v>1124</v>
      </c>
      <c r="E68" s="11"/>
      <c r="F68" s="11">
        <v>0</v>
      </c>
      <c r="G68" s="11"/>
    </row>
    <row r="69" spans="1:8" ht="120" x14ac:dyDescent="0.25">
      <c r="A69" s="58" t="s">
        <v>415</v>
      </c>
      <c r="B69" s="45" t="s">
        <v>416</v>
      </c>
      <c r="C69" s="44"/>
      <c r="D69" s="44"/>
      <c r="E69" s="51"/>
      <c r="F69" s="51"/>
      <c r="G69" s="51"/>
      <c r="H69" s="3" t="s">
        <v>316</v>
      </c>
    </row>
    <row r="70" spans="1:8" x14ac:dyDescent="0.25">
      <c r="A70" s="58"/>
      <c r="B70" s="45" t="s">
        <v>417</v>
      </c>
      <c r="C70" s="44"/>
      <c r="D70" s="44"/>
      <c r="E70" s="52"/>
      <c r="F70" s="52"/>
      <c r="G70" s="52"/>
    </row>
    <row r="71" spans="1:8" x14ac:dyDescent="0.25">
      <c r="A71" s="58"/>
      <c r="B71" s="48" t="s">
        <v>1381</v>
      </c>
      <c r="C71" s="44"/>
      <c r="D71" s="44" t="s">
        <v>9</v>
      </c>
      <c r="E71" s="47">
        <v>71.069999999999993</v>
      </c>
      <c r="F71" s="47">
        <f>F80/F89*100</f>
        <v>67.251579264012832</v>
      </c>
      <c r="G71" s="47" t="e">
        <f>G80/G89*100</f>
        <v>#DIV/0!</v>
      </c>
    </row>
    <row r="72" spans="1:8" x14ac:dyDescent="0.25">
      <c r="A72" s="58"/>
      <c r="B72" s="48" t="s">
        <v>1383</v>
      </c>
      <c r="C72" s="44"/>
      <c r="D72" s="44" t="s">
        <v>9</v>
      </c>
      <c r="E72" s="47">
        <v>69.44</v>
      </c>
      <c r="F72" s="47">
        <f>F81/F90*100</f>
        <v>58.208955223880601</v>
      </c>
      <c r="G72" s="47" t="e">
        <f>G81/G90*100</f>
        <v>#DIV/0!</v>
      </c>
    </row>
    <row r="73" spans="1:8" x14ac:dyDescent="0.25">
      <c r="A73" s="58"/>
      <c r="B73" s="45" t="s">
        <v>697</v>
      </c>
      <c r="C73" s="44"/>
      <c r="D73" s="44"/>
      <c r="E73" s="52"/>
      <c r="F73" s="52"/>
      <c r="G73" s="52"/>
    </row>
    <row r="74" spans="1:8" x14ac:dyDescent="0.25">
      <c r="A74" s="58"/>
      <c r="B74" s="48" t="s">
        <v>1381</v>
      </c>
      <c r="C74" s="44"/>
      <c r="D74" s="44" t="s">
        <v>9</v>
      </c>
      <c r="E74" s="47">
        <v>2.42</v>
      </c>
      <c r="F74" s="47">
        <f>F83/F89*100</f>
        <v>2.266118520004011</v>
      </c>
      <c r="G74" s="47" t="e">
        <f>G83/G89*100</f>
        <v>#DIV/0!</v>
      </c>
    </row>
    <row r="75" spans="1:8" x14ac:dyDescent="0.25">
      <c r="A75" s="58"/>
      <c r="B75" s="48" t="s">
        <v>1383</v>
      </c>
      <c r="C75" s="44"/>
      <c r="D75" s="44" t="s">
        <v>9</v>
      </c>
      <c r="E75" s="47">
        <v>0</v>
      </c>
      <c r="F75" s="47">
        <f>F84/F90*100</f>
        <v>0</v>
      </c>
      <c r="G75" s="47" t="e">
        <f>G84/G90*100</f>
        <v>#DIV/0!</v>
      </c>
    </row>
    <row r="76" spans="1:8" x14ac:dyDescent="0.25">
      <c r="A76" s="58"/>
      <c r="B76" s="45" t="s">
        <v>418</v>
      </c>
      <c r="C76" s="44"/>
      <c r="D76" s="44"/>
      <c r="E76" s="52"/>
      <c r="F76" s="52"/>
      <c r="G76" s="52"/>
    </row>
    <row r="77" spans="1:8" x14ac:dyDescent="0.25">
      <c r="A77" s="58"/>
      <c r="B77" s="48" t="s">
        <v>1381</v>
      </c>
      <c r="C77" s="44"/>
      <c r="D77" s="44" t="s">
        <v>9</v>
      </c>
      <c r="E77" s="47">
        <v>26.51</v>
      </c>
      <c r="F77" s="47">
        <f>F86/F89*100</f>
        <v>30.482302215983154</v>
      </c>
      <c r="G77" s="47" t="e">
        <f>G86/G89*100</f>
        <v>#DIV/0!</v>
      </c>
    </row>
    <row r="78" spans="1:8" x14ac:dyDescent="0.25">
      <c r="A78" s="58"/>
      <c r="B78" s="48" t="s">
        <v>1383</v>
      </c>
      <c r="C78" s="44"/>
      <c r="D78" s="44" t="s">
        <v>9</v>
      </c>
      <c r="E78" s="47">
        <v>30.56</v>
      </c>
      <c r="F78" s="47">
        <f>F87/F90*100</f>
        <v>41.791044776119399</v>
      </c>
      <c r="G78" s="47" t="e">
        <f>G87/G90*100</f>
        <v>#DIV/0!</v>
      </c>
    </row>
    <row r="79" spans="1:8" ht="45" x14ac:dyDescent="0.25">
      <c r="A79" s="29"/>
      <c r="B79" s="17" t="s">
        <v>419</v>
      </c>
      <c r="C79" s="6" t="s">
        <v>420</v>
      </c>
      <c r="D79" s="6" t="s">
        <v>1124</v>
      </c>
      <c r="E79" s="11"/>
      <c r="F79" s="11"/>
      <c r="G79" s="11"/>
    </row>
    <row r="80" spans="1:8" x14ac:dyDescent="0.25">
      <c r="A80" s="104"/>
      <c r="B80" s="17" t="s">
        <v>1381</v>
      </c>
      <c r="C80" s="6"/>
      <c r="D80" s="6"/>
      <c r="E80" s="11"/>
      <c r="F80" s="11">
        <v>13414</v>
      </c>
      <c r="G80" s="11"/>
    </row>
    <row r="81" spans="1:8" x14ac:dyDescent="0.25">
      <c r="A81" s="104"/>
      <c r="B81" s="17" t="s">
        <v>1383</v>
      </c>
      <c r="C81" s="6"/>
      <c r="D81" s="6"/>
      <c r="E81" s="11"/>
      <c r="F81" s="11">
        <v>78</v>
      </c>
      <c r="G81" s="11"/>
    </row>
    <row r="82" spans="1:8" ht="45" x14ac:dyDescent="0.25">
      <c r="A82" s="29"/>
      <c r="B82" s="17" t="s">
        <v>421</v>
      </c>
      <c r="C82" s="6" t="s">
        <v>422</v>
      </c>
      <c r="D82" s="6" t="s">
        <v>1124</v>
      </c>
      <c r="E82" s="11"/>
      <c r="F82" s="11"/>
      <c r="G82" s="11"/>
    </row>
    <row r="83" spans="1:8" x14ac:dyDescent="0.25">
      <c r="A83" s="103"/>
      <c r="B83" s="17" t="s">
        <v>1381</v>
      </c>
      <c r="C83" s="6"/>
      <c r="D83" s="6"/>
      <c r="E83" s="11"/>
      <c r="F83" s="11">
        <v>452</v>
      </c>
      <c r="G83" s="11"/>
    </row>
    <row r="84" spans="1:8" x14ac:dyDescent="0.25">
      <c r="A84" s="103"/>
      <c r="B84" s="17" t="s">
        <v>1383</v>
      </c>
      <c r="C84" s="6"/>
      <c r="D84" s="6"/>
      <c r="E84" s="11"/>
      <c r="F84" s="11">
        <v>0</v>
      </c>
      <c r="G84" s="11"/>
    </row>
    <row r="85" spans="1:8" ht="45" customHeight="1" x14ac:dyDescent="0.25">
      <c r="A85" s="99"/>
      <c r="B85" s="99" t="s">
        <v>423</v>
      </c>
      <c r="C85" s="6" t="s">
        <v>424</v>
      </c>
      <c r="D85" s="6" t="s">
        <v>1124</v>
      </c>
      <c r="E85" s="11"/>
      <c r="F85" s="11"/>
      <c r="G85" s="11"/>
    </row>
    <row r="86" spans="1:8" x14ac:dyDescent="0.25">
      <c r="A86" s="99"/>
      <c r="B86" s="17" t="s">
        <v>1381</v>
      </c>
      <c r="C86" s="6"/>
      <c r="D86" s="6"/>
      <c r="E86" s="11"/>
      <c r="F86" s="11">
        <v>6080</v>
      </c>
      <c r="G86" s="11"/>
    </row>
    <row r="87" spans="1:8" x14ac:dyDescent="0.25">
      <c r="A87" s="99"/>
      <c r="B87" s="17" t="s">
        <v>1383</v>
      </c>
      <c r="C87" s="6"/>
      <c r="D87" s="6"/>
      <c r="E87" s="11"/>
      <c r="F87" s="11">
        <v>56</v>
      </c>
      <c r="G87" s="11"/>
    </row>
    <row r="88" spans="1:8" ht="45" x14ac:dyDescent="0.25">
      <c r="A88" s="8"/>
      <c r="B88" s="17" t="s">
        <v>374</v>
      </c>
      <c r="C88" s="6" t="s">
        <v>583</v>
      </c>
      <c r="D88" s="6" t="s">
        <v>1124</v>
      </c>
      <c r="E88" s="11"/>
      <c r="F88" s="11"/>
      <c r="G88" s="11"/>
    </row>
    <row r="89" spans="1:8" x14ac:dyDescent="0.25">
      <c r="A89" s="32"/>
      <c r="B89" s="17" t="s">
        <v>1381</v>
      </c>
      <c r="C89" s="6"/>
      <c r="D89" s="6"/>
      <c r="E89" s="11"/>
      <c r="F89" s="11">
        <v>19946</v>
      </c>
      <c r="G89" s="11"/>
    </row>
    <row r="90" spans="1:8" x14ac:dyDescent="0.25">
      <c r="A90" s="32"/>
      <c r="B90" s="17" t="s">
        <v>1383</v>
      </c>
      <c r="C90" s="6"/>
      <c r="D90" s="6"/>
      <c r="E90" s="11"/>
      <c r="F90" s="11">
        <v>134</v>
      </c>
      <c r="G90" s="11"/>
    </row>
    <row r="91" spans="1:8" ht="60" x14ac:dyDescent="0.25">
      <c r="A91" s="58" t="s">
        <v>427</v>
      </c>
      <c r="B91" s="45" t="s">
        <v>426</v>
      </c>
      <c r="C91" s="44"/>
      <c r="D91" s="44"/>
      <c r="E91" s="52"/>
      <c r="F91" s="52"/>
      <c r="G91" s="52"/>
      <c r="H91" s="3" t="s">
        <v>316</v>
      </c>
    </row>
    <row r="92" spans="1:8" x14ac:dyDescent="0.25">
      <c r="A92" s="58"/>
      <c r="B92" s="48" t="s">
        <v>1381</v>
      </c>
      <c r="C92" s="44"/>
      <c r="D92" s="44" t="s">
        <v>9</v>
      </c>
      <c r="E92" s="47">
        <v>34.83</v>
      </c>
      <c r="F92" s="47">
        <f>F95/F98*100</f>
        <v>33.370099268023665</v>
      </c>
      <c r="G92" s="47" t="e">
        <f>G95/G98*100</f>
        <v>#DIV/0!</v>
      </c>
      <c r="H92" s="3"/>
    </row>
    <row r="93" spans="1:8" x14ac:dyDescent="0.25">
      <c r="A93" s="58"/>
      <c r="B93" s="48" t="s">
        <v>1383</v>
      </c>
      <c r="C93" s="44"/>
      <c r="D93" s="44" t="s">
        <v>9</v>
      </c>
      <c r="E93" s="47">
        <v>100</v>
      </c>
      <c r="F93" s="47">
        <f>F96/F99*100</f>
        <v>100</v>
      </c>
      <c r="G93" s="47" t="e">
        <f>G96/G99*100</f>
        <v>#DIV/0!</v>
      </c>
      <c r="H93" s="3"/>
    </row>
    <row r="94" spans="1:8" ht="45" x14ac:dyDescent="0.25">
      <c r="A94" s="8"/>
      <c r="B94" s="17" t="s">
        <v>428</v>
      </c>
      <c r="C94" s="6" t="s">
        <v>1663</v>
      </c>
      <c r="D94" s="6" t="s">
        <v>1124</v>
      </c>
      <c r="E94" s="11"/>
      <c r="F94" s="11"/>
      <c r="G94" s="11"/>
    </row>
    <row r="95" spans="1:8" x14ac:dyDescent="0.25">
      <c r="A95" s="8"/>
      <c r="B95" s="17" t="s">
        <v>1381</v>
      </c>
      <c r="C95" s="6"/>
      <c r="D95" s="6"/>
      <c r="E95" s="11"/>
      <c r="F95" s="11">
        <v>6656</v>
      </c>
      <c r="G95" s="11"/>
    </row>
    <row r="96" spans="1:8" x14ac:dyDescent="0.25">
      <c r="A96" s="8"/>
      <c r="B96" s="17" t="s">
        <v>1383</v>
      </c>
      <c r="C96" s="6"/>
      <c r="D96" s="6"/>
      <c r="E96" s="11"/>
      <c r="F96" s="11">
        <v>134</v>
      </c>
      <c r="G96" s="11"/>
    </row>
    <row r="97" spans="1:8" ht="45" x14ac:dyDescent="0.25">
      <c r="A97" s="8"/>
      <c r="B97" s="17" t="s">
        <v>374</v>
      </c>
      <c r="C97" s="6" t="s">
        <v>1664</v>
      </c>
      <c r="D97" s="6" t="s">
        <v>1124</v>
      </c>
      <c r="E97" s="11"/>
      <c r="F97" s="11"/>
      <c r="G97" s="11"/>
    </row>
    <row r="98" spans="1:8" x14ac:dyDescent="0.25">
      <c r="A98" s="8"/>
      <c r="B98" s="17" t="s">
        <v>1381</v>
      </c>
      <c r="C98" s="6"/>
      <c r="D98" s="6"/>
      <c r="E98" s="11"/>
      <c r="F98" s="11">
        <v>19946</v>
      </c>
      <c r="G98" s="11"/>
    </row>
    <row r="99" spans="1:8" x14ac:dyDescent="0.25">
      <c r="A99" s="8"/>
      <c r="B99" s="17" t="s">
        <v>1383</v>
      </c>
      <c r="C99" s="6"/>
      <c r="D99" s="6"/>
      <c r="E99" s="11"/>
      <c r="F99" s="11">
        <v>134</v>
      </c>
      <c r="G99" s="11"/>
    </row>
    <row r="100" spans="1:8" ht="60" x14ac:dyDescent="0.25">
      <c r="A100" s="49" t="s">
        <v>429</v>
      </c>
      <c r="B100" s="50" t="s">
        <v>430</v>
      </c>
      <c r="C100" s="46"/>
      <c r="D100" s="46"/>
      <c r="E100" s="46"/>
      <c r="F100" s="46"/>
      <c r="G100" s="46"/>
    </row>
    <row r="101" spans="1:8" ht="90" x14ac:dyDescent="0.25">
      <c r="A101" s="44" t="s">
        <v>441</v>
      </c>
      <c r="B101" s="45" t="s">
        <v>431</v>
      </c>
      <c r="C101" s="46"/>
      <c r="D101" s="44"/>
      <c r="E101" s="52"/>
      <c r="F101" s="52"/>
      <c r="G101" s="52"/>
      <c r="H101" s="3" t="s">
        <v>28</v>
      </c>
    </row>
    <row r="102" spans="1:8" x14ac:dyDescent="0.25">
      <c r="A102" s="44"/>
      <c r="B102" s="45" t="s">
        <v>206</v>
      </c>
      <c r="C102" s="46"/>
      <c r="D102" s="44" t="s">
        <v>9</v>
      </c>
      <c r="E102" s="47">
        <v>86.67</v>
      </c>
      <c r="F102" s="47" t="e">
        <f>F104/F106*100</f>
        <v>#DIV/0!</v>
      </c>
      <c r="G102" s="47" t="e">
        <f>G104/G106*100</f>
        <v>#DIV/0!</v>
      </c>
      <c r="H102" s="3"/>
    </row>
    <row r="103" spans="1:8" x14ac:dyDescent="0.25">
      <c r="A103" s="44"/>
      <c r="B103" s="45" t="s">
        <v>432</v>
      </c>
      <c r="C103" s="46"/>
      <c r="D103" s="44" t="s">
        <v>9</v>
      </c>
      <c r="E103" s="47">
        <v>100</v>
      </c>
      <c r="F103" s="47" t="e">
        <f>F105/F107*100</f>
        <v>#DIV/0!</v>
      </c>
      <c r="G103" s="47" t="e">
        <f>G105/G107*100</f>
        <v>#DIV/0!</v>
      </c>
      <c r="H103" s="3"/>
    </row>
    <row r="104" spans="1:8" ht="90" x14ac:dyDescent="0.25">
      <c r="A104" s="8"/>
      <c r="B104" s="17" t="s">
        <v>433</v>
      </c>
      <c r="C104" s="6" t="s">
        <v>434</v>
      </c>
      <c r="D104" s="6" t="s">
        <v>1124</v>
      </c>
      <c r="E104" s="11"/>
      <c r="F104" s="11">
        <v>0</v>
      </c>
      <c r="G104" s="11"/>
      <c r="H104" s="3"/>
    </row>
    <row r="105" spans="1:8" ht="90" x14ac:dyDescent="0.25">
      <c r="A105" s="8"/>
      <c r="B105" s="17" t="s">
        <v>435</v>
      </c>
      <c r="C105" s="6" t="s">
        <v>436</v>
      </c>
      <c r="D105" s="6" t="s">
        <v>1124</v>
      </c>
      <c r="E105" s="11"/>
      <c r="F105" s="11">
        <v>0</v>
      </c>
      <c r="G105" s="11"/>
    </row>
    <row r="106" spans="1:8" ht="90" x14ac:dyDescent="0.25">
      <c r="A106" s="8"/>
      <c r="B106" s="17" t="s">
        <v>437</v>
      </c>
      <c r="C106" s="6" t="s">
        <v>438</v>
      </c>
      <c r="D106" s="6" t="s">
        <v>1124</v>
      </c>
      <c r="E106" s="11"/>
      <c r="F106" s="11">
        <v>0</v>
      </c>
      <c r="G106" s="11"/>
    </row>
    <row r="107" spans="1:8" ht="75" x14ac:dyDescent="0.25">
      <c r="A107" s="8"/>
      <c r="B107" s="17" t="s">
        <v>439</v>
      </c>
      <c r="C107" s="6" t="s">
        <v>440</v>
      </c>
      <c r="D107" s="6" t="s">
        <v>1124</v>
      </c>
      <c r="E107" s="11"/>
      <c r="F107" s="11">
        <v>0</v>
      </c>
      <c r="G107" s="11"/>
    </row>
    <row r="108" spans="1:8" ht="90" x14ac:dyDescent="0.25">
      <c r="A108" s="44" t="s">
        <v>442</v>
      </c>
      <c r="B108" s="45" t="s">
        <v>443</v>
      </c>
      <c r="C108" s="46"/>
      <c r="D108" s="44"/>
      <c r="E108" s="52"/>
      <c r="F108" s="52"/>
      <c r="G108" s="52"/>
      <c r="H108" s="3" t="s">
        <v>316</v>
      </c>
    </row>
    <row r="109" spans="1:8" x14ac:dyDescent="0.25">
      <c r="A109" s="57"/>
      <c r="B109" s="45" t="s">
        <v>206</v>
      </c>
      <c r="C109" s="46"/>
      <c r="D109" s="44"/>
      <c r="E109" s="52"/>
      <c r="F109" s="52"/>
      <c r="G109" s="52"/>
      <c r="H109" s="3"/>
    </row>
    <row r="110" spans="1:8" x14ac:dyDescent="0.25">
      <c r="A110" s="57"/>
      <c r="B110" s="48" t="s">
        <v>1381</v>
      </c>
      <c r="C110" s="44"/>
      <c r="D110" s="44" t="s">
        <v>9</v>
      </c>
      <c r="E110" s="47">
        <v>87.8</v>
      </c>
      <c r="F110" s="47">
        <v>90.14</v>
      </c>
      <c r="G110" s="47" t="e">
        <f>G116/G119*100</f>
        <v>#DIV/0!</v>
      </c>
      <c r="H110" s="3"/>
    </row>
    <row r="111" spans="1:8" x14ac:dyDescent="0.25">
      <c r="A111" s="57"/>
      <c r="B111" s="48" t="s">
        <v>1383</v>
      </c>
      <c r="C111" s="44"/>
      <c r="D111" s="44" t="s">
        <v>9</v>
      </c>
      <c r="E111" s="47">
        <v>100</v>
      </c>
      <c r="F111" s="47" t="e">
        <f>F117/F120*100</f>
        <v>#DIV/0!</v>
      </c>
      <c r="G111" s="47" t="e">
        <f>G117/G120*100</f>
        <v>#DIV/0!</v>
      </c>
      <c r="H111" s="3"/>
    </row>
    <row r="112" spans="1:8" x14ac:dyDescent="0.25">
      <c r="A112" s="57"/>
      <c r="B112" s="45" t="s">
        <v>432</v>
      </c>
      <c r="C112" s="46"/>
      <c r="D112" s="44"/>
      <c r="E112" s="52"/>
      <c r="F112" s="52"/>
      <c r="G112" s="52"/>
      <c r="H112" s="3"/>
    </row>
    <row r="113" spans="1:8" x14ac:dyDescent="0.25">
      <c r="A113" s="57"/>
      <c r="B113" s="48" t="s">
        <v>1381</v>
      </c>
      <c r="C113" s="46"/>
      <c r="D113" s="44" t="s">
        <v>9</v>
      </c>
      <c r="E113" s="47">
        <v>97.51</v>
      </c>
      <c r="F113" s="47">
        <v>97.55</v>
      </c>
      <c r="G113" s="47" t="e">
        <f>G122/G125*100</f>
        <v>#DIV/0!</v>
      </c>
      <c r="H113" s="3"/>
    </row>
    <row r="114" spans="1:8" x14ac:dyDescent="0.25">
      <c r="A114" s="57"/>
      <c r="B114" s="48" t="s">
        <v>1383</v>
      </c>
      <c r="C114" s="46"/>
      <c r="D114" s="44" t="s">
        <v>9</v>
      </c>
      <c r="E114" s="47">
        <v>100</v>
      </c>
      <c r="F114" s="47" t="e">
        <f>F123/F126*100</f>
        <v>#DIV/0!</v>
      </c>
      <c r="G114" s="47" t="e">
        <f>G123/G126*100</f>
        <v>#DIV/0!</v>
      </c>
      <c r="H114" s="3"/>
    </row>
    <row r="115" spans="1:8" ht="90" x14ac:dyDescent="0.25">
      <c r="A115" s="24"/>
      <c r="B115" s="17" t="s">
        <v>444</v>
      </c>
      <c r="C115" s="6" t="s">
        <v>445</v>
      </c>
      <c r="D115" s="6" t="s">
        <v>1124</v>
      </c>
      <c r="E115" s="11"/>
      <c r="F115" s="11"/>
      <c r="G115" s="11"/>
    </row>
    <row r="116" spans="1:8" x14ac:dyDescent="0.25">
      <c r="A116" s="24"/>
      <c r="B116" s="17" t="s">
        <v>1381</v>
      </c>
      <c r="C116" s="6"/>
      <c r="D116" s="6"/>
      <c r="E116" s="11"/>
      <c r="F116" s="11">
        <v>1131</v>
      </c>
      <c r="G116" s="11"/>
    </row>
    <row r="117" spans="1:8" x14ac:dyDescent="0.25">
      <c r="A117" s="24"/>
      <c r="B117" s="17" t="s">
        <v>1383</v>
      </c>
      <c r="C117" s="6"/>
      <c r="D117" s="6"/>
      <c r="E117" s="11"/>
      <c r="F117" s="11">
        <v>0</v>
      </c>
      <c r="G117" s="11"/>
    </row>
    <row r="118" spans="1:8" ht="75" x14ac:dyDescent="0.25">
      <c r="A118" s="24"/>
      <c r="B118" s="17" t="s">
        <v>446</v>
      </c>
      <c r="C118" s="6" t="s">
        <v>447</v>
      </c>
      <c r="D118" s="6" t="s">
        <v>1124</v>
      </c>
      <c r="E118" s="11"/>
      <c r="F118" s="11"/>
      <c r="G118" s="11"/>
    </row>
    <row r="119" spans="1:8" x14ac:dyDescent="0.25">
      <c r="A119" s="24"/>
      <c r="B119" s="17" t="s">
        <v>1381</v>
      </c>
      <c r="C119" s="6"/>
      <c r="D119" s="6"/>
      <c r="E119" s="11"/>
      <c r="F119" s="11">
        <v>1772</v>
      </c>
      <c r="G119" s="11"/>
    </row>
    <row r="120" spans="1:8" x14ac:dyDescent="0.25">
      <c r="A120" s="24"/>
      <c r="B120" s="17" t="s">
        <v>1383</v>
      </c>
      <c r="C120" s="6"/>
      <c r="D120" s="6"/>
      <c r="E120" s="11"/>
      <c r="F120" s="11">
        <v>0</v>
      </c>
      <c r="G120" s="11"/>
    </row>
    <row r="121" spans="1:8" ht="75" x14ac:dyDescent="0.25">
      <c r="A121" s="24"/>
      <c r="B121" s="17" t="s">
        <v>448</v>
      </c>
      <c r="C121" s="6" t="s">
        <v>449</v>
      </c>
      <c r="D121" s="6" t="s">
        <v>1124</v>
      </c>
      <c r="E121" s="11"/>
      <c r="F121" s="11"/>
      <c r="G121" s="11"/>
    </row>
    <row r="122" spans="1:8" x14ac:dyDescent="0.25">
      <c r="A122" s="24"/>
      <c r="B122" s="17" t="s">
        <v>1381</v>
      </c>
      <c r="C122" s="6"/>
      <c r="D122" s="6"/>
      <c r="E122" s="11"/>
      <c r="F122" s="11">
        <v>668</v>
      </c>
      <c r="G122" s="11"/>
    </row>
    <row r="123" spans="1:8" x14ac:dyDescent="0.25">
      <c r="A123" s="24"/>
      <c r="B123" s="17" t="s">
        <v>1383</v>
      </c>
      <c r="C123" s="6"/>
      <c r="D123" s="6"/>
      <c r="E123" s="11"/>
      <c r="F123" s="11">
        <v>0</v>
      </c>
      <c r="G123" s="11"/>
    </row>
    <row r="124" spans="1:8" ht="75" x14ac:dyDescent="0.25">
      <c r="A124" s="24"/>
      <c r="B124" s="17" t="s">
        <v>450</v>
      </c>
      <c r="C124" s="6" t="s">
        <v>451</v>
      </c>
      <c r="D124" s="6" t="s">
        <v>1124</v>
      </c>
      <c r="E124" s="11"/>
      <c r="F124" s="11"/>
      <c r="G124" s="11"/>
    </row>
    <row r="125" spans="1:8" x14ac:dyDescent="0.25">
      <c r="A125" s="24"/>
      <c r="B125" s="17" t="s">
        <v>1381</v>
      </c>
      <c r="C125" s="6"/>
      <c r="D125" s="6"/>
      <c r="E125" s="11"/>
      <c r="F125" s="11">
        <v>1133</v>
      </c>
      <c r="G125" s="11"/>
    </row>
    <row r="126" spans="1:8" x14ac:dyDescent="0.25">
      <c r="A126" s="24"/>
      <c r="B126" s="17" t="s">
        <v>1383</v>
      </c>
      <c r="C126" s="6"/>
      <c r="D126" s="6"/>
      <c r="E126" s="11"/>
      <c r="F126" s="11">
        <v>0</v>
      </c>
      <c r="G126" s="11"/>
    </row>
    <row r="127" spans="1:8" ht="90" x14ac:dyDescent="0.25">
      <c r="A127" s="44" t="s">
        <v>457</v>
      </c>
      <c r="B127" s="45" t="s">
        <v>452</v>
      </c>
      <c r="C127" s="44"/>
      <c r="D127" s="44"/>
      <c r="E127" s="52"/>
      <c r="F127" s="52"/>
      <c r="G127" s="52"/>
      <c r="H127" s="3" t="s">
        <v>28</v>
      </c>
    </row>
    <row r="128" spans="1:8" x14ac:dyDescent="0.25">
      <c r="A128" s="58"/>
      <c r="B128" s="45" t="s">
        <v>459</v>
      </c>
      <c r="C128" s="44"/>
      <c r="D128" s="44" t="s">
        <v>9</v>
      </c>
      <c r="E128" s="47">
        <v>10</v>
      </c>
      <c r="F128" s="47" t="e">
        <f>F130/F132*100</f>
        <v>#DIV/0!</v>
      </c>
      <c r="G128" s="47" t="e">
        <f>G130/G132*100</f>
        <v>#DIV/0!</v>
      </c>
      <c r="H128" s="3"/>
    </row>
    <row r="129" spans="1:8" x14ac:dyDescent="0.25">
      <c r="A129" s="58"/>
      <c r="B129" s="45" t="s">
        <v>460</v>
      </c>
      <c r="C129" s="44"/>
      <c r="D129" s="44" t="s">
        <v>9</v>
      </c>
      <c r="E129" s="47">
        <v>28.89</v>
      </c>
      <c r="F129" s="47" t="e">
        <f>F131/F132*100</f>
        <v>#DIV/0!</v>
      </c>
      <c r="G129" s="47" t="e">
        <f>G131/G132*100</f>
        <v>#DIV/0!</v>
      </c>
      <c r="H129" s="3"/>
    </row>
    <row r="130" spans="1:8" ht="90" x14ac:dyDescent="0.25">
      <c r="A130" s="19"/>
      <c r="B130" s="17" t="s">
        <v>453</v>
      </c>
      <c r="C130" s="6" t="s">
        <v>454</v>
      </c>
      <c r="D130" s="6" t="s">
        <v>1124</v>
      </c>
      <c r="E130" s="11"/>
      <c r="F130" s="11">
        <v>0</v>
      </c>
      <c r="G130" s="11"/>
    </row>
    <row r="131" spans="1:8" ht="90" x14ac:dyDescent="0.25">
      <c r="A131" s="19"/>
      <c r="B131" s="17" t="s">
        <v>455</v>
      </c>
      <c r="C131" s="6" t="s">
        <v>456</v>
      </c>
      <c r="D131" s="6" t="s">
        <v>1124</v>
      </c>
      <c r="E131" s="11"/>
      <c r="F131" s="11">
        <v>0</v>
      </c>
      <c r="G131" s="11"/>
    </row>
    <row r="132" spans="1:8" ht="90" x14ac:dyDescent="0.25">
      <c r="A132" s="19"/>
      <c r="B132" s="17" t="s">
        <v>435</v>
      </c>
      <c r="C132" s="6" t="s">
        <v>436</v>
      </c>
      <c r="D132" s="6" t="s">
        <v>1124</v>
      </c>
      <c r="E132" s="11"/>
      <c r="F132" s="11">
        <v>0</v>
      </c>
      <c r="G132" s="11"/>
    </row>
    <row r="133" spans="1:8" ht="90" x14ac:dyDescent="0.25">
      <c r="A133" s="44" t="s">
        <v>404</v>
      </c>
      <c r="B133" s="45" t="s">
        <v>458</v>
      </c>
      <c r="C133" s="44"/>
      <c r="D133" s="44"/>
      <c r="E133" s="52"/>
      <c r="F133" s="52"/>
      <c r="G133" s="52"/>
      <c r="H133" s="3" t="s">
        <v>316</v>
      </c>
    </row>
    <row r="134" spans="1:8" x14ac:dyDescent="0.25">
      <c r="A134" s="58"/>
      <c r="B134" s="48" t="s">
        <v>459</v>
      </c>
      <c r="C134" s="44"/>
      <c r="D134" s="44"/>
      <c r="E134" s="52"/>
      <c r="F134" s="52"/>
      <c r="G134" s="52"/>
    </row>
    <row r="135" spans="1:8" x14ac:dyDescent="0.25">
      <c r="A135" s="58"/>
      <c r="B135" s="48" t="s">
        <v>1381</v>
      </c>
      <c r="C135" s="46"/>
      <c r="D135" s="44" t="s">
        <v>9</v>
      </c>
      <c r="E135" s="47">
        <v>30.96</v>
      </c>
      <c r="F135" s="47">
        <v>29.43</v>
      </c>
      <c r="G135" s="47" t="e">
        <f>G141/G147*100</f>
        <v>#DIV/0!</v>
      </c>
      <c r="H135">
        <v>29.43</v>
      </c>
    </row>
    <row r="136" spans="1:8" x14ac:dyDescent="0.25">
      <c r="A136" s="58"/>
      <c r="B136" s="48" t="s">
        <v>1383</v>
      </c>
      <c r="C136" s="46"/>
      <c r="D136" s="44" t="s">
        <v>9</v>
      </c>
      <c r="E136" s="47">
        <v>33.33</v>
      </c>
      <c r="F136" s="47" t="e">
        <f>F142/F148*100</f>
        <v>#DIV/0!</v>
      </c>
      <c r="G136" s="47" t="e">
        <f>G142/G148*100</f>
        <v>#DIV/0!</v>
      </c>
    </row>
    <row r="137" spans="1:8" x14ac:dyDescent="0.25">
      <c r="A137" s="58"/>
      <c r="B137" s="48" t="s">
        <v>1332</v>
      </c>
      <c r="C137" s="44"/>
      <c r="D137" s="44"/>
      <c r="E137" s="52"/>
      <c r="F137" s="52"/>
      <c r="G137" s="52"/>
    </row>
    <row r="138" spans="1:8" x14ac:dyDescent="0.25">
      <c r="A138" s="58"/>
      <c r="B138" s="48" t="s">
        <v>1381</v>
      </c>
      <c r="C138" s="44"/>
      <c r="D138" s="44" t="s">
        <v>9</v>
      </c>
      <c r="E138" s="47">
        <v>21</v>
      </c>
      <c r="F138" s="47">
        <f>F144/F147*100</f>
        <v>27.200902934537247</v>
      </c>
      <c r="G138" s="47" t="e">
        <f>G144/G147*100</f>
        <v>#DIV/0!</v>
      </c>
      <c r="H138">
        <v>27.2</v>
      </c>
    </row>
    <row r="139" spans="1:8" x14ac:dyDescent="0.25">
      <c r="A139" s="58"/>
      <c r="B139" s="48" t="s">
        <v>1383</v>
      </c>
      <c r="C139" s="44"/>
      <c r="D139" s="44" t="s">
        <v>9</v>
      </c>
      <c r="E139" s="47">
        <v>0</v>
      </c>
      <c r="F139" s="47" t="e">
        <f>F145/F148*100</f>
        <v>#DIV/0!</v>
      </c>
      <c r="G139" s="47" t="e">
        <f>G145/G148*100</f>
        <v>#DIV/0!</v>
      </c>
    </row>
    <row r="140" spans="1:8" ht="90" x14ac:dyDescent="0.25">
      <c r="A140" s="19"/>
      <c r="B140" s="17" t="s">
        <v>461</v>
      </c>
      <c r="C140" s="6" t="s">
        <v>462</v>
      </c>
      <c r="D140" s="6" t="s">
        <v>1124</v>
      </c>
      <c r="E140" s="11"/>
      <c r="F140" s="11"/>
      <c r="G140" s="11"/>
    </row>
    <row r="141" spans="1:8" x14ac:dyDescent="0.25">
      <c r="A141" s="100"/>
      <c r="B141" s="17" t="s">
        <v>1381</v>
      </c>
      <c r="C141" s="6"/>
      <c r="D141" s="6"/>
      <c r="E141" s="11"/>
      <c r="F141" s="11">
        <v>521</v>
      </c>
      <c r="G141" s="11"/>
    </row>
    <row r="142" spans="1:8" x14ac:dyDescent="0.25">
      <c r="A142" s="100"/>
      <c r="B142" s="17" t="s">
        <v>1383</v>
      </c>
      <c r="C142" s="6"/>
      <c r="D142" s="6"/>
      <c r="E142" s="11"/>
      <c r="F142" s="11">
        <v>0</v>
      </c>
      <c r="G142" s="11"/>
    </row>
    <row r="143" spans="1:8" ht="90" x14ac:dyDescent="0.25">
      <c r="A143" s="19"/>
      <c r="B143" s="17" t="s">
        <v>463</v>
      </c>
      <c r="C143" s="6" t="s">
        <v>464</v>
      </c>
      <c r="D143" s="6" t="s">
        <v>1124</v>
      </c>
      <c r="E143" s="11"/>
      <c r="F143" s="11"/>
      <c r="G143" s="11"/>
    </row>
    <row r="144" spans="1:8" x14ac:dyDescent="0.25">
      <c r="A144" s="100"/>
      <c r="B144" s="17" t="s">
        <v>1381</v>
      </c>
      <c r="C144" s="6"/>
      <c r="D144" s="6"/>
      <c r="E144" s="11"/>
      <c r="F144" s="11">
        <v>482</v>
      </c>
      <c r="G144" s="11"/>
    </row>
    <row r="145" spans="1:8" x14ac:dyDescent="0.25">
      <c r="A145" s="100"/>
      <c r="B145" s="17" t="s">
        <v>1383</v>
      </c>
      <c r="C145" s="6"/>
      <c r="D145" s="6"/>
      <c r="E145" s="11"/>
      <c r="F145" s="11">
        <v>0</v>
      </c>
      <c r="G145" s="11"/>
    </row>
    <row r="146" spans="1:8" ht="75" x14ac:dyDescent="0.25">
      <c r="A146" s="19"/>
      <c r="B146" s="17" t="s">
        <v>465</v>
      </c>
      <c r="C146" s="6" t="s">
        <v>447</v>
      </c>
      <c r="D146" s="6" t="s">
        <v>1124</v>
      </c>
      <c r="E146" s="11"/>
      <c r="F146" s="11"/>
      <c r="G146" s="11"/>
    </row>
    <row r="147" spans="1:8" x14ac:dyDescent="0.25">
      <c r="A147" s="100"/>
      <c r="B147" s="17" t="s">
        <v>1381</v>
      </c>
      <c r="C147" s="6"/>
      <c r="D147" s="6"/>
      <c r="E147" s="11"/>
      <c r="F147" s="11">
        <v>1772</v>
      </c>
      <c r="G147" s="11"/>
    </row>
    <row r="148" spans="1:8" x14ac:dyDescent="0.25">
      <c r="A148" s="100"/>
      <c r="B148" s="17" t="s">
        <v>1383</v>
      </c>
      <c r="C148" s="6"/>
      <c r="D148" s="6"/>
      <c r="E148" s="11"/>
      <c r="F148" s="11">
        <v>0</v>
      </c>
      <c r="G148" s="11"/>
    </row>
    <row r="149" spans="1:8" ht="75" x14ac:dyDescent="0.25">
      <c r="A149" s="44" t="s">
        <v>466</v>
      </c>
      <c r="B149" s="45" t="s">
        <v>467</v>
      </c>
      <c r="C149" s="44"/>
      <c r="D149" s="44" t="s">
        <v>1124</v>
      </c>
      <c r="E149" s="51"/>
      <c r="F149" s="51"/>
      <c r="G149" s="51"/>
    </row>
    <row r="150" spans="1:8" ht="60" x14ac:dyDescent="0.25">
      <c r="A150" s="81"/>
      <c r="B150" s="45" t="s">
        <v>468</v>
      </c>
      <c r="C150" s="44"/>
      <c r="D150" s="44" t="s">
        <v>9</v>
      </c>
      <c r="E150" s="47">
        <v>12.93</v>
      </c>
      <c r="F150" s="47" t="e">
        <f>(F151+F152)/(F153+F154+F155+F156+F157+F158+F159+F160)*100</f>
        <v>#DIV/0!</v>
      </c>
      <c r="G150" s="47" t="e">
        <f>(G151+G152)/(G153+G154+G155+G156+G157+G158+G159+G160)*100</f>
        <v>#DIV/0!</v>
      </c>
      <c r="H150" s="3" t="s">
        <v>316</v>
      </c>
    </row>
    <row r="151" spans="1:8" ht="60" x14ac:dyDescent="0.25">
      <c r="A151" s="19"/>
      <c r="B151" s="17" t="s">
        <v>469</v>
      </c>
      <c r="C151" s="6" t="s">
        <v>408</v>
      </c>
      <c r="D151" s="6" t="s">
        <v>1124</v>
      </c>
      <c r="E151" s="11"/>
      <c r="F151" s="11">
        <v>0</v>
      </c>
      <c r="G151" s="11"/>
      <c r="H151" s="21"/>
    </row>
    <row r="152" spans="1:8" ht="60" x14ac:dyDescent="0.25">
      <c r="A152" s="19"/>
      <c r="B152" s="17" t="s">
        <v>470</v>
      </c>
      <c r="C152" s="6" t="s">
        <v>409</v>
      </c>
      <c r="D152" s="6" t="s">
        <v>1124</v>
      </c>
      <c r="E152" s="11"/>
      <c r="F152" s="11">
        <v>0</v>
      </c>
      <c r="G152" s="11"/>
      <c r="H152" s="21"/>
    </row>
    <row r="153" spans="1:8" ht="60" x14ac:dyDescent="0.25">
      <c r="A153" s="19"/>
      <c r="B153" s="17" t="s">
        <v>471</v>
      </c>
      <c r="C153" s="6" t="s">
        <v>472</v>
      </c>
      <c r="D153" s="6" t="s">
        <v>1124</v>
      </c>
      <c r="E153" s="11"/>
      <c r="F153" s="11">
        <v>0</v>
      </c>
      <c r="G153" s="11"/>
    </row>
    <row r="154" spans="1:8" ht="60" x14ac:dyDescent="0.25">
      <c r="A154" s="19"/>
      <c r="B154" s="17" t="s">
        <v>473</v>
      </c>
      <c r="C154" s="6" t="s">
        <v>393</v>
      </c>
      <c r="D154" s="6" t="s">
        <v>1124</v>
      </c>
      <c r="E154" s="11"/>
      <c r="F154" s="11">
        <v>0</v>
      </c>
      <c r="G154" s="11"/>
      <c r="H154" s="21"/>
    </row>
    <row r="155" spans="1:8" ht="60" x14ac:dyDescent="0.25">
      <c r="A155" s="19"/>
      <c r="B155" s="17" t="s">
        <v>474</v>
      </c>
      <c r="C155" s="6" t="s">
        <v>392</v>
      </c>
      <c r="D155" s="6" t="s">
        <v>1124</v>
      </c>
      <c r="E155" s="11"/>
      <c r="F155" s="11">
        <v>0</v>
      </c>
      <c r="G155" s="11"/>
    </row>
    <row r="156" spans="1:8" ht="60" x14ac:dyDescent="0.25">
      <c r="A156" s="19"/>
      <c r="B156" s="17" t="s">
        <v>475</v>
      </c>
      <c r="C156" s="6" t="s">
        <v>394</v>
      </c>
      <c r="D156" s="6" t="s">
        <v>1124</v>
      </c>
      <c r="E156" s="11"/>
      <c r="F156" s="11">
        <v>0</v>
      </c>
      <c r="G156" s="11"/>
    </row>
    <row r="157" spans="1:8" ht="60" x14ac:dyDescent="0.25">
      <c r="A157" s="19"/>
      <c r="B157" s="17" t="s">
        <v>476</v>
      </c>
      <c r="C157" s="6" t="s">
        <v>477</v>
      </c>
      <c r="D157" s="6" t="s">
        <v>1124</v>
      </c>
      <c r="E157" s="11"/>
      <c r="F157" s="11">
        <v>0</v>
      </c>
      <c r="G157" s="11"/>
    </row>
    <row r="158" spans="1:8" ht="60" x14ac:dyDescent="0.25">
      <c r="A158" s="19"/>
      <c r="B158" s="17" t="s">
        <v>478</v>
      </c>
      <c r="C158" s="6" t="s">
        <v>479</v>
      </c>
      <c r="D158" s="6" t="s">
        <v>1124</v>
      </c>
      <c r="E158" s="11"/>
      <c r="F158" s="11">
        <v>0</v>
      </c>
      <c r="G158" s="11"/>
    </row>
    <row r="159" spans="1:8" ht="75" x14ac:dyDescent="0.25">
      <c r="A159" s="19"/>
      <c r="B159" s="17" t="s">
        <v>480</v>
      </c>
      <c r="C159" s="6" t="s">
        <v>440</v>
      </c>
      <c r="D159" s="6" t="s">
        <v>1124</v>
      </c>
      <c r="E159" s="11"/>
      <c r="F159" s="11">
        <v>0</v>
      </c>
      <c r="G159" s="11"/>
    </row>
    <row r="160" spans="1:8" ht="75" x14ac:dyDescent="0.25">
      <c r="A160" s="19"/>
      <c r="B160" s="17" t="s">
        <v>481</v>
      </c>
      <c r="C160" s="6" t="s">
        <v>482</v>
      </c>
      <c r="D160" s="6" t="s">
        <v>1124</v>
      </c>
      <c r="E160" s="11"/>
      <c r="F160" s="11">
        <v>0</v>
      </c>
      <c r="G160" s="11"/>
    </row>
    <row r="161" spans="1:8" ht="30" x14ac:dyDescent="0.25">
      <c r="A161" s="81"/>
      <c r="B161" s="45" t="s">
        <v>483</v>
      </c>
      <c r="C161" s="44"/>
      <c r="D161" s="44" t="s">
        <v>9</v>
      </c>
      <c r="E161" s="47">
        <v>8.0299999999999994</v>
      </c>
      <c r="F161" s="47">
        <v>8.31</v>
      </c>
      <c r="G161" s="47"/>
      <c r="H161" s="3" t="s">
        <v>28</v>
      </c>
    </row>
    <row r="162" spans="1:8" ht="45" x14ac:dyDescent="0.25">
      <c r="A162" s="19"/>
      <c r="B162" s="17" t="s">
        <v>419</v>
      </c>
      <c r="C162" s="6" t="s">
        <v>420</v>
      </c>
      <c r="D162" s="6" t="s">
        <v>1124</v>
      </c>
      <c r="E162" s="11"/>
      <c r="F162" s="11">
        <v>13790</v>
      </c>
      <c r="G162" s="11"/>
      <c r="H162" s="21"/>
    </row>
    <row r="163" spans="1:8" ht="45" x14ac:dyDescent="0.25">
      <c r="A163" s="19"/>
      <c r="B163" s="17" t="s">
        <v>421</v>
      </c>
      <c r="C163" s="6" t="s">
        <v>484</v>
      </c>
      <c r="D163" s="6" t="s">
        <v>1124</v>
      </c>
      <c r="E163" s="11"/>
      <c r="F163" s="11">
        <v>311</v>
      </c>
      <c r="G163" s="11"/>
    </row>
    <row r="164" spans="1:8" ht="45" x14ac:dyDescent="0.25">
      <c r="A164" s="99"/>
      <c r="B164" s="99" t="s">
        <v>485</v>
      </c>
      <c r="C164" s="6" t="s">
        <v>424</v>
      </c>
      <c r="D164" s="6" t="s">
        <v>1124</v>
      </c>
      <c r="E164" s="11"/>
      <c r="F164" s="11">
        <v>5979</v>
      </c>
      <c r="G164" s="11"/>
      <c r="H164" s="21"/>
    </row>
    <row r="165" spans="1:8" ht="75" x14ac:dyDescent="0.25">
      <c r="A165" s="19"/>
      <c r="B165" s="17" t="s">
        <v>450</v>
      </c>
      <c r="C165" s="6" t="s">
        <v>451</v>
      </c>
      <c r="D165" s="6" t="s">
        <v>1124</v>
      </c>
      <c r="E165" s="11"/>
      <c r="F165" s="11">
        <v>1113</v>
      </c>
      <c r="G165" s="11"/>
      <c r="H165" s="21"/>
    </row>
    <row r="166" spans="1:8" ht="75" x14ac:dyDescent="0.25">
      <c r="A166" s="19"/>
      <c r="B166" s="17" t="s">
        <v>486</v>
      </c>
      <c r="C166" s="6" t="s">
        <v>487</v>
      </c>
      <c r="D166" s="6" t="s">
        <v>1124</v>
      </c>
      <c r="E166" s="11"/>
      <c r="F166" s="11">
        <v>284</v>
      </c>
      <c r="G166" s="11"/>
    </row>
    <row r="167" spans="1:8" ht="75" x14ac:dyDescent="0.25">
      <c r="A167" s="44" t="s">
        <v>488</v>
      </c>
      <c r="B167" s="45" t="s">
        <v>489</v>
      </c>
      <c r="C167" s="44"/>
      <c r="D167" s="44" t="s">
        <v>9</v>
      </c>
      <c r="E167" s="47" t="e">
        <f>(((E168+E169+E170+E171)/(E172+E173+E174+E175))/12*1000)/E176*100</f>
        <v>#DIV/0!</v>
      </c>
      <c r="F167" s="47">
        <v>106.5</v>
      </c>
      <c r="G167" s="47"/>
      <c r="H167" s="3" t="s">
        <v>28</v>
      </c>
    </row>
    <row r="168" spans="1:8" ht="30" x14ac:dyDescent="0.25">
      <c r="A168" s="233"/>
      <c r="B168" s="233" t="s">
        <v>490</v>
      </c>
      <c r="C168" s="6" t="s">
        <v>491</v>
      </c>
      <c r="D168" s="6" t="s">
        <v>1317</v>
      </c>
      <c r="E168" s="11"/>
      <c r="F168" s="11"/>
      <c r="G168" s="11"/>
      <c r="H168" s="21"/>
    </row>
    <row r="169" spans="1:8" ht="30" x14ac:dyDescent="0.25">
      <c r="A169" s="237"/>
      <c r="B169" s="237"/>
      <c r="C169" s="6" t="s">
        <v>492</v>
      </c>
      <c r="D169" s="6" t="s">
        <v>1317</v>
      </c>
      <c r="E169" s="11"/>
      <c r="F169" s="11"/>
      <c r="G169" s="11"/>
    </row>
    <row r="170" spans="1:8" ht="30" x14ac:dyDescent="0.25">
      <c r="A170" s="237"/>
      <c r="B170" s="237"/>
      <c r="C170" s="6" t="s">
        <v>493</v>
      </c>
      <c r="D170" s="6" t="s">
        <v>1317</v>
      </c>
      <c r="E170" s="11"/>
      <c r="F170" s="11"/>
      <c r="G170" s="11"/>
    </row>
    <row r="171" spans="1:8" ht="30" x14ac:dyDescent="0.25">
      <c r="A171" s="234"/>
      <c r="B171" s="234"/>
      <c r="C171" s="6" t="s">
        <v>494</v>
      </c>
      <c r="D171" s="6" t="s">
        <v>1317</v>
      </c>
      <c r="E171" s="11"/>
      <c r="F171" s="11"/>
      <c r="G171" s="11"/>
    </row>
    <row r="172" spans="1:8" ht="30" x14ac:dyDescent="0.25">
      <c r="A172" s="233"/>
      <c r="B172" s="233" t="s">
        <v>495</v>
      </c>
      <c r="C172" s="6" t="s">
        <v>496</v>
      </c>
      <c r="D172" s="38" t="s">
        <v>1124</v>
      </c>
      <c r="E172" s="11"/>
      <c r="F172" s="11"/>
      <c r="G172" s="11"/>
      <c r="H172" s="21"/>
    </row>
    <row r="173" spans="1:8" ht="30" x14ac:dyDescent="0.25">
      <c r="A173" s="237"/>
      <c r="B173" s="237"/>
      <c r="C173" s="6" t="s">
        <v>497</v>
      </c>
      <c r="D173" s="38" t="s">
        <v>1124</v>
      </c>
      <c r="E173" s="11"/>
      <c r="F173" s="11"/>
      <c r="G173" s="11"/>
    </row>
    <row r="174" spans="1:8" ht="30" x14ac:dyDescent="0.25">
      <c r="A174" s="237"/>
      <c r="B174" s="237"/>
      <c r="C174" s="6" t="s">
        <v>498</v>
      </c>
      <c r="D174" s="38" t="s">
        <v>1124</v>
      </c>
      <c r="E174" s="11"/>
      <c r="F174" s="11"/>
      <c r="G174" s="11"/>
    </row>
    <row r="175" spans="1:8" ht="30" x14ac:dyDescent="0.25">
      <c r="A175" s="234"/>
      <c r="B175" s="234"/>
      <c r="C175" s="6" t="s">
        <v>499</v>
      </c>
      <c r="D175" s="38" t="s">
        <v>1124</v>
      </c>
      <c r="E175" s="11"/>
      <c r="F175" s="11"/>
      <c r="G175" s="11"/>
    </row>
    <row r="176" spans="1:8" ht="30" x14ac:dyDescent="0.25">
      <c r="A176" s="19"/>
      <c r="B176" s="17" t="s">
        <v>500</v>
      </c>
      <c r="C176" s="6" t="s">
        <v>204</v>
      </c>
      <c r="D176" s="6" t="s">
        <v>1317</v>
      </c>
      <c r="E176" s="11"/>
      <c r="F176" s="11"/>
      <c r="G176" s="11"/>
    </row>
    <row r="177" spans="1:8" ht="45" x14ac:dyDescent="0.25">
      <c r="A177" s="150" t="s">
        <v>501</v>
      </c>
      <c r="B177" s="151" t="s">
        <v>1680</v>
      </c>
      <c r="C177" s="150"/>
      <c r="D177" s="150" t="s">
        <v>9</v>
      </c>
      <c r="E177" s="152"/>
      <c r="F177" s="152"/>
      <c r="G177" s="152"/>
      <c r="H177" s="3" t="s">
        <v>112</v>
      </c>
    </row>
    <row r="178" spans="1:8" ht="75" x14ac:dyDescent="0.25">
      <c r="A178" s="150" t="s">
        <v>502</v>
      </c>
      <c r="B178" s="151" t="s">
        <v>1681</v>
      </c>
      <c r="C178" s="150"/>
      <c r="D178" s="150" t="s">
        <v>9</v>
      </c>
      <c r="E178" s="152"/>
      <c r="F178" s="152"/>
      <c r="G178" s="152"/>
      <c r="H178" s="3" t="s">
        <v>112</v>
      </c>
    </row>
    <row r="179" spans="1:8" ht="90" x14ac:dyDescent="0.25">
      <c r="A179" s="150" t="s">
        <v>1682</v>
      </c>
      <c r="B179" s="151" t="s">
        <v>1683</v>
      </c>
      <c r="C179" s="150"/>
      <c r="D179" s="150" t="s">
        <v>9</v>
      </c>
      <c r="E179" s="152" t="e">
        <f>E180/E181</f>
        <v>#DIV/0!</v>
      </c>
      <c r="F179" s="152" t="e">
        <f t="shared" ref="F179:G179" si="0">F180/F181</f>
        <v>#DIV/0!</v>
      </c>
      <c r="G179" s="152" t="e">
        <f t="shared" si="0"/>
        <v>#DIV/0!</v>
      </c>
    </row>
    <row r="180" spans="1:8" ht="45" x14ac:dyDescent="0.25">
      <c r="A180" s="146"/>
      <c r="B180" s="17" t="s">
        <v>1684</v>
      </c>
      <c r="C180" s="6"/>
      <c r="D180" s="6" t="s">
        <v>1124</v>
      </c>
      <c r="E180" s="11"/>
      <c r="F180" s="11"/>
      <c r="G180" s="11"/>
    </row>
    <row r="181" spans="1:8" ht="45" x14ac:dyDescent="0.25">
      <c r="A181" s="146"/>
      <c r="B181" s="17" t="s">
        <v>1685</v>
      </c>
      <c r="C181" s="6"/>
      <c r="D181" s="6" t="s">
        <v>1124</v>
      </c>
      <c r="E181" s="11"/>
      <c r="F181" s="11"/>
      <c r="G181" s="11"/>
    </row>
    <row r="182" spans="1:8" ht="90" x14ac:dyDescent="0.25">
      <c r="A182" s="150" t="s">
        <v>1686</v>
      </c>
      <c r="B182" s="151" t="s">
        <v>1687</v>
      </c>
      <c r="C182" s="150"/>
      <c r="D182" s="150" t="s">
        <v>9</v>
      </c>
      <c r="E182" s="152" t="e">
        <f>E183/E184</f>
        <v>#DIV/0!</v>
      </c>
      <c r="F182" s="152" t="e">
        <f t="shared" ref="F182" si="1">F183/F184</f>
        <v>#DIV/0!</v>
      </c>
      <c r="G182" s="152" t="e">
        <f t="shared" ref="G182" si="2">G183/G184</f>
        <v>#DIV/0!</v>
      </c>
    </row>
    <row r="183" spans="1:8" ht="45" x14ac:dyDescent="0.25">
      <c r="A183" s="146"/>
      <c r="B183" s="17" t="s">
        <v>1688</v>
      </c>
      <c r="C183" s="6"/>
      <c r="D183" s="6" t="s">
        <v>1124</v>
      </c>
      <c r="E183" s="11"/>
      <c r="F183" s="11"/>
      <c r="G183" s="11"/>
    </row>
    <row r="184" spans="1:8" ht="45" x14ac:dyDescent="0.25">
      <c r="A184" s="146"/>
      <c r="B184" s="17" t="s">
        <v>1689</v>
      </c>
      <c r="C184" s="6"/>
      <c r="D184" s="6" t="s">
        <v>1124</v>
      </c>
      <c r="E184" s="11"/>
      <c r="F184" s="11"/>
      <c r="G184" s="11"/>
    </row>
    <row r="185" spans="1:8" ht="60" x14ac:dyDescent="0.25">
      <c r="A185" s="49" t="s">
        <v>503</v>
      </c>
      <c r="B185" s="50" t="s">
        <v>504</v>
      </c>
      <c r="C185" s="46"/>
      <c r="D185" s="44"/>
      <c r="E185" s="46"/>
      <c r="F185" s="46"/>
      <c r="G185" s="46"/>
    </row>
    <row r="186" spans="1:8" ht="75" x14ac:dyDescent="0.25">
      <c r="A186" s="44" t="s">
        <v>506</v>
      </c>
      <c r="B186" s="45" t="s">
        <v>505</v>
      </c>
      <c r="C186" s="46"/>
      <c r="D186" s="44"/>
      <c r="E186" s="52"/>
      <c r="F186" s="52"/>
      <c r="G186" s="52"/>
      <c r="H186" s="3" t="s">
        <v>316</v>
      </c>
    </row>
    <row r="187" spans="1:8" x14ac:dyDescent="0.25">
      <c r="A187" s="44"/>
      <c r="B187" s="48" t="s">
        <v>1381</v>
      </c>
      <c r="C187" s="46"/>
      <c r="D187" s="44" t="s">
        <v>9</v>
      </c>
      <c r="E187" s="47">
        <v>85.94</v>
      </c>
      <c r="F187" s="47">
        <f>F190/F193*100</f>
        <v>88.349195930423363</v>
      </c>
      <c r="G187" s="47" t="e">
        <f>G190/G193*100</f>
        <v>#DIV/0!</v>
      </c>
      <c r="H187" s="3"/>
    </row>
    <row r="188" spans="1:8" x14ac:dyDescent="0.25">
      <c r="A188" s="44"/>
      <c r="B188" s="48" t="s">
        <v>1383</v>
      </c>
      <c r="C188" s="46"/>
      <c r="D188" s="44" t="s">
        <v>9</v>
      </c>
      <c r="E188" s="47">
        <v>0</v>
      </c>
      <c r="F188" s="47" t="e">
        <f>F191/F194*100</f>
        <v>#DIV/0!</v>
      </c>
      <c r="G188" s="47" t="e">
        <f>G191/G194*100</f>
        <v>#DIV/0!</v>
      </c>
      <c r="H188" s="3"/>
    </row>
    <row r="189" spans="1:8" ht="90" x14ac:dyDescent="0.25">
      <c r="A189" s="6"/>
      <c r="B189" s="17" t="s">
        <v>507</v>
      </c>
      <c r="C189" s="6" t="s">
        <v>508</v>
      </c>
      <c r="D189" s="6" t="s">
        <v>1124</v>
      </c>
      <c r="E189" s="11"/>
      <c r="F189" s="11"/>
      <c r="G189" s="11"/>
      <c r="H189" s="21"/>
    </row>
    <row r="190" spans="1:8" x14ac:dyDescent="0.25">
      <c r="A190" s="6"/>
      <c r="B190" s="17" t="s">
        <v>1381</v>
      </c>
      <c r="C190" s="6"/>
      <c r="D190" s="6"/>
      <c r="E190" s="11"/>
      <c r="F190" s="11">
        <v>2692</v>
      </c>
      <c r="G190" s="11"/>
      <c r="H190" s="21"/>
    </row>
    <row r="191" spans="1:8" x14ac:dyDescent="0.25">
      <c r="A191" s="6"/>
      <c r="B191" s="17" t="s">
        <v>1383</v>
      </c>
      <c r="C191" s="6"/>
      <c r="D191" s="6"/>
      <c r="E191" s="11"/>
      <c r="F191" s="11">
        <v>0</v>
      </c>
      <c r="G191" s="11"/>
      <c r="H191" s="21"/>
    </row>
    <row r="192" spans="1:8" ht="75" x14ac:dyDescent="0.25">
      <c r="A192" s="6"/>
      <c r="B192" s="17" t="s">
        <v>509</v>
      </c>
      <c r="C192" s="6" t="s">
        <v>510</v>
      </c>
      <c r="D192" s="6" t="s">
        <v>1124</v>
      </c>
      <c r="E192" s="11"/>
      <c r="F192" s="11"/>
      <c r="G192" s="11"/>
    </row>
    <row r="193" spans="1:8" x14ac:dyDescent="0.25">
      <c r="A193" s="6"/>
      <c r="B193" s="17" t="s">
        <v>1381</v>
      </c>
      <c r="C193" s="6"/>
      <c r="D193" s="6"/>
      <c r="E193" s="11"/>
      <c r="F193" s="11">
        <v>3047</v>
      </c>
      <c r="G193" s="11"/>
    </row>
    <row r="194" spans="1:8" x14ac:dyDescent="0.25">
      <c r="A194" s="6"/>
      <c r="B194" s="17" t="s">
        <v>1383</v>
      </c>
      <c r="C194" s="6"/>
      <c r="D194" s="6"/>
      <c r="E194" s="11"/>
      <c r="F194" s="11">
        <v>0</v>
      </c>
      <c r="G194" s="11"/>
    </row>
    <row r="195" spans="1:8" ht="60" x14ac:dyDescent="0.25">
      <c r="A195" s="44" t="s">
        <v>511</v>
      </c>
      <c r="B195" s="45" t="s">
        <v>512</v>
      </c>
      <c r="C195" s="46"/>
      <c r="D195" s="44"/>
      <c r="E195" s="52"/>
      <c r="F195" s="52"/>
      <c r="G195" s="52"/>
      <c r="H195" s="3" t="s">
        <v>316</v>
      </c>
    </row>
    <row r="196" spans="1:8" x14ac:dyDescent="0.25">
      <c r="A196" s="44"/>
      <c r="B196" s="48" t="s">
        <v>1381</v>
      </c>
      <c r="C196" s="46"/>
      <c r="D196" s="44" t="s">
        <v>9</v>
      </c>
      <c r="E196" s="47">
        <v>162.6</v>
      </c>
      <c r="F196" s="47">
        <v>162.13</v>
      </c>
      <c r="G196" s="47"/>
      <c r="H196" s="3"/>
    </row>
    <row r="197" spans="1:8" x14ac:dyDescent="0.25">
      <c r="A197" s="44"/>
      <c r="B197" s="48" t="s">
        <v>1383</v>
      </c>
      <c r="C197" s="46"/>
      <c r="D197" s="44" t="s">
        <v>9</v>
      </c>
      <c r="E197" s="47">
        <v>85.14</v>
      </c>
      <c r="F197" s="47">
        <v>797.45</v>
      </c>
      <c r="G197" s="47"/>
      <c r="H197" s="3"/>
    </row>
    <row r="198" spans="1:8" ht="105" x14ac:dyDescent="0.25">
      <c r="A198" s="6"/>
      <c r="B198" s="17" t="s">
        <v>513</v>
      </c>
      <c r="C198" s="6" t="s">
        <v>514</v>
      </c>
      <c r="D198" s="6" t="s">
        <v>1368</v>
      </c>
      <c r="E198" s="11"/>
      <c r="F198" s="11"/>
      <c r="G198" s="11"/>
      <c r="H198" s="3"/>
    </row>
    <row r="199" spans="1:8" x14ac:dyDescent="0.25">
      <c r="A199" s="6"/>
      <c r="B199" s="17" t="s">
        <v>1381</v>
      </c>
      <c r="C199" s="6"/>
      <c r="D199" s="6"/>
      <c r="E199" s="11"/>
      <c r="F199" s="11">
        <v>2809</v>
      </c>
      <c r="G199" s="11"/>
      <c r="H199" s="3"/>
    </row>
    <row r="200" spans="1:8" x14ac:dyDescent="0.25">
      <c r="A200" s="6"/>
      <c r="B200" s="17" t="s">
        <v>1383</v>
      </c>
      <c r="C200" s="6"/>
      <c r="D200" s="6"/>
      <c r="E200" s="11"/>
      <c r="F200" s="11">
        <v>120</v>
      </c>
      <c r="G200" s="11"/>
      <c r="H200" s="3"/>
    </row>
    <row r="201" spans="1:8" ht="75" x14ac:dyDescent="0.25">
      <c r="A201" s="6"/>
      <c r="B201" s="17" t="s">
        <v>515</v>
      </c>
      <c r="C201" s="6" t="s">
        <v>516</v>
      </c>
      <c r="D201" s="6" t="s">
        <v>1124</v>
      </c>
      <c r="E201" s="11"/>
      <c r="F201" s="11"/>
      <c r="G201" s="11"/>
      <c r="H201" s="3"/>
    </row>
    <row r="202" spans="1:8" x14ac:dyDescent="0.25">
      <c r="A202" s="6"/>
      <c r="B202" s="17" t="s">
        <v>1381</v>
      </c>
      <c r="C202" s="6"/>
      <c r="D202" s="6"/>
      <c r="E202" s="11"/>
      <c r="F202" s="11">
        <v>9855</v>
      </c>
      <c r="G202" s="11"/>
      <c r="H202" s="3"/>
    </row>
    <row r="203" spans="1:8" x14ac:dyDescent="0.25">
      <c r="A203" s="6"/>
      <c r="B203" s="17" t="s">
        <v>1383</v>
      </c>
      <c r="C203" s="6"/>
      <c r="D203" s="6"/>
      <c r="E203" s="11"/>
      <c r="F203" s="11">
        <v>76</v>
      </c>
      <c r="G203" s="11"/>
      <c r="H203" s="3"/>
    </row>
    <row r="204" spans="1:8" ht="75" x14ac:dyDescent="0.25">
      <c r="A204" s="44" t="s">
        <v>803</v>
      </c>
      <c r="B204" s="45" t="s">
        <v>522</v>
      </c>
      <c r="C204" s="46"/>
      <c r="D204" s="44"/>
      <c r="E204" s="52"/>
      <c r="F204" s="52"/>
      <c r="G204" s="52"/>
      <c r="H204" s="3" t="s">
        <v>28</v>
      </c>
    </row>
    <row r="205" spans="1:8" x14ac:dyDescent="0.25">
      <c r="A205" s="57"/>
      <c r="B205" s="45" t="s">
        <v>206</v>
      </c>
      <c r="C205" s="46"/>
      <c r="D205" s="44" t="s">
        <v>1315</v>
      </c>
      <c r="E205" s="47">
        <v>20.02</v>
      </c>
      <c r="F205" s="47" t="e">
        <f>F207/(F212+F209+F210+F211++F213+F214+F215+F216)</f>
        <v>#DIV/0!</v>
      </c>
      <c r="G205" s="47" t="e">
        <f>G207/(G212+G209+G210+G211++G213+G214+G215+G216)</f>
        <v>#DIV/0!</v>
      </c>
      <c r="H205" s="3"/>
    </row>
    <row r="206" spans="1:8" x14ac:dyDescent="0.25">
      <c r="A206" s="57"/>
      <c r="B206" s="45" t="s">
        <v>242</v>
      </c>
      <c r="C206" s="46"/>
      <c r="D206" s="44" t="s">
        <v>1315</v>
      </c>
      <c r="E206" s="47">
        <v>7.16</v>
      </c>
      <c r="F206" s="47" t="e">
        <f>F208/(F213+F210+F211+F212++F214+F215+F216+F209)</f>
        <v>#DIV/0!</v>
      </c>
      <c r="G206" s="47" t="e">
        <f>G208/(G213+G210+G211+G212++G214+G215+G216+G209)</f>
        <v>#DIV/0!</v>
      </c>
      <c r="H206" s="3"/>
    </row>
    <row r="207" spans="1:8" ht="75" x14ac:dyDescent="0.25">
      <c r="A207" s="24"/>
      <c r="B207" s="17" t="s">
        <v>517</v>
      </c>
      <c r="C207" s="6" t="s">
        <v>518</v>
      </c>
      <c r="D207" s="6" t="s">
        <v>1315</v>
      </c>
      <c r="E207" s="11"/>
      <c r="F207" s="11"/>
      <c r="G207" s="11"/>
      <c r="H207" s="21"/>
    </row>
    <row r="208" spans="1:8" ht="75" x14ac:dyDescent="0.25">
      <c r="A208" s="24"/>
      <c r="B208" s="17" t="s">
        <v>519</v>
      </c>
      <c r="C208" s="6" t="s">
        <v>520</v>
      </c>
      <c r="D208" s="6" t="s">
        <v>1315</v>
      </c>
      <c r="E208" s="11"/>
      <c r="F208" s="11"/>
      <c r="G208" s="11"/>
    </row>
    <row r="209" spans="1:9" ht="60" x14ac:dyDescent="0.25">
      <c r="A209" s="24"/>
      <c r="B209" s="17" t="s">
        <v>469</v>
      </c>
      <c r="C209" s="6" t="s">
        <v>408</v>
      </c>
      <c r="D209" s="6" t="s">
        <v>1124</v>
      </c>
      <c r="E209" s="11"/>
      <c r="F209" s="11"/>
      <c r="G209" s="11"/>
      <c r="H209" s="21"/>
      <c r="I209" s="21"/>
    </row>
    <row r="210" spans="1:9" ht="60" x14ac:dyDescent="0.25">
      <c r="A210" s="24"/>
      <c r="B210" s="17" t="s">
        <v>470</v>
      </c>
      <c r="C210" s="6" t="s">
        <v>409</v>
      </c>
      <c r="D210" s="6" t="s">
        <v>1124</v>
      </c>
      <c r="E210" s="11"/>
      <c r="F210" s="11"/>
      <c r="G210" s="11"/>
    </row>
    <row r="211" spans="1:9" ht="60" x14ac:dyDescent="0.25">
      <c r="A211" s="6"/>
      <c r="B211" s="17" t="s">
        <v>471</v>
      </c>
      <c r="C211" s="6" t="s">
        <v>472</v>
      </c>
      <c r="D211" s="6" t="s">
        <v>1124</v>
      </c>
      <c r="E211" s="11"/>
      <c r="F211" s="11"/>
      <c r="G211" s="11"/>
    </row>
    <row r="212" spans="1:9" ht="60" x14ac:dyDescent="0.25">
      <c r="A212" s="30"/>
      <c r="B212" s="17" t="s">
        <v>473</v>
      </c>
      <c r="C212" s="6" t="s">
        <v>393</v>
      </c>
      <c r="D212" s="6" t="s">
        <v>1124</v>
      </c>
      <c r="E212" s="11"/>
      <c r="F212" s="11"/>
      <c r="G212" s="11"/>
    </row>
    <row r="213" spans="1:9" ht="60" x14ac:dyDescent="0.25">
      <c r="A213" s="23"/>
      <c r="B213" s="17" t="s">
        <v>474</v>
      </c>
      <c r="C213" s="6" t="s">
        <v>392</v>
      </c>
      <c r="D213" s="6" t="s">
        <v>1124</v>
      </c>
      <c r="E213" s="11"/>
      <c r="F213" s="11"/>
      <c r="G213" s="11"/>
    </row>
    <row r="214" spans="1:9" ht="60" x14ac:dyDescent="0.25">
      <c r="A214" s="23"/>
      <c r="B214" s="17" t="s">
        <v>475</v>
      </c>
      <c r="C214" s="6" t="s">
        <v>394</v>
      </c>
      <c r="D214" s="6" t="s">
        <v>1124</v>
      </c>
      <c r="E214" s="11"/>
      <c r="F214" s="11"/>
      <c r="G214" s="11"/>
    </row>
    <row r="215" spans="1:9" ht="60" x14ac:dyDescent="0.25">
      <c r="A215" s="23"/>
      <c r="B215" s="17" t="s">
        <v>476</v>
      </c>
      <c r="C215" s="6" t="s">
        <v>477</v>
      </c>
      <c r="D215" s="6" t="s">
        <v>1124</v>
      </c>
      <c r="E215" s="11"/>
      <c r="F215" s="11"/>
      <c r="G215" s="11"/>
    </row>
    <row r="216" spans="1:9" ht="60" x14ac:dyDescent="0.25">
      <c r="A216" s="23"/>
      <c r="B216" s="17" t="s">
        <v>478</v>
      </c>
      <c r="C216" s="6" t="s">
        <v>479</v>
      </c>
      <c r="D216" s="6" t="s">
        <v>1124</v>
      </c>
      <c r="E216" s="11"/>
      <c r="F216" s="11"/>
      <c r="G216" s="11"/>
    </row>
    <row r="217" spans="1:9" s="108" customFormat="1" ht="60" x14ac:dyDescent="0.25">
      <c r="A217" s="44" t="s">
        <v>521</v>
      </c>
      <c r="B217" s="45" t="s">
        <v>523</v>
      </c>
      <c r="C217" s="46"/>
      <c r="D217" s="44"/>
      <c r="E217" s="52"/>
      <c r="F217" s="52"/>
      <c r="G217" s="52"/>
      <c r="H217" s="107" t="s">
        <v>316</v>
      </c>
    </row>
    <row r="218" spans="1:9" s="108" customFormat="1" x14ac:dyDescent="0.25">
      <c r="A218" s="44"/>
      <c r="B218" s="45" t="s">
        <v>206</v>
      </c>
      <c r="C218" s="46"/>
      <c r="D218" s="44"/>
      <c r="E218" s="52"/>
      <c r="F218" s="52"/>
      <c r="G218" s="52"/>
    </row>
    <row r="219" spans="1:9" s="108" customFormat="1" x14ac:dyDescent="0.25">
      <c r="A219" s="44"/>
      <c r="B219" s="48" t="s">
        <v>1381</v>
      </c>
      <c r="C219" s="46"/>
      <c r="D219" s="44" t="s">
        <v>1315</v>
      </c>
      <c r="E219" s="47">
        <v>28.14</v>
      </c>
      <c r="F219" s="47">
        <v>29.02</v>
      </c>
      <c r="G219" s="47"/>
    </row>
    <row r="220" spans="1:9" s="108" customFormat="1" x14ac:dyDescent="0.25">
      <c r="A220" s="44"/>
      <c r="B220" s="48" t="s">
        <v>1383</v>
      </c>
      <c r="C220" s="46"/>
      <c r="D220" s="44" t="s">
        <v>1315</v>
      </c>
      <c r="E220" s="47">
        <v>19.16</v>
      </c>
      <c r="F220" s="47">
        <v>23.92</v>
      </c>
      <c r="G220" s="47"/>
    </row>
    <row r="221" spans="1:9" s="108" customFormat="1" x14ac:dyDescent="0.25">
      <c r="A221" s="44"/>
      <c r="B221" s="45" t="s">
        <v>242</v>
      </c>
      <c r="C221" s="46"/>
      <c r="D221" s="44"/>
      <c r="E221" s="52"/>
      <c r="F221" s="52"/>
      <c r="G221" s="52"/>
    </row>
    <row r="222" spans="1:9" s="108" customFormat="1" x14ac:dyDescent="0.25">
      <c r="A222" s="44"/>
      <c r="B222" s="48" t="s">
        <v>1381</v>
      </c>
      <c r="C222" s="46"/>
      <c r="D222" s="44" t="s">
        <v>1315</v>
      </c>
      <c r="E222" s="47">
        <v>22.89</v>
      </c>
      <c r="F222" s="47">
        <v>25.68</v>
      </c>
      <c r="G222" s="47"/>
    </row>
    <row r="223" spans="1:9" s="108" customFormat="1" x14ac:dyDescent="0.25">
      <c r="A223" s="44"/>
      <c r="B223" s="48" t="s">
        <v>1383</v>
      </c>
      <c r="C223" s="46"/>
      <c r="D223" s="44" t="s">
        <v>1315</v>
      </c>
      <c r="E223" s="47">
        <v>19.16</v>
      </c>
      <c r="F223" s="47">
        <v>15.55</v>
      </c>
      <c r="G223" s="47"/>
    </row>
    <row r="224" spans="1:9" ht="75" x14ac:dyDescent="0.25">
      <c r="A224" s="8"/>
      <c r="B224" s="17" t="s">
        <v>524</v>
      </c>
      <c r="C224" s="6" t="s">
        <v>525</v>
      </c>
      <c r="D224" s="6" t="s">
        <v>1315</v>
      </c>
      <c r="E224" s="11"/>
      <c r="F224" s="11"/>
      <c r="G224" s="11"/>
    </row>
    <row r="225" spans="1:8" x14ac:dyDescent="0.25">
      <c r="A225" s="8"/>
      <c r="B225" s="17" t="s">
        <v>1381</v>
      </c>
      <c r="C225" s="6"/>
      <c r="D225" s="6"/>
      <c r="E225" s="11"/>
      <c r="F225" s="11">
        <v>2816</v>
      </c>
      <c r="G225" s="11"/>
    </row>
    <row r="226" spans="1:8" x14ac:dyDescent="0.25">
      <c r="A226" s="8"/>
      <c r="B226" s="17" t="s">
        <v>1383</v>
      </c>
      <c r="C226" s="6"/>
      <c r="D226" s="6"/>
      <c r="E226" s="11"/>
      <c r="F226" s="11">
        <v>20</v>
      </c>
      <c r="G226" s="11"/>
    </row>
    <row r="227" spans="1:8" ht="90" x14ac:dyDescent="0.25">
      <c r="A227" s="8"/>
      <c r="B227" s="17" t="s">
        <v>526</v>
      </c>
      <c r="C227" s="6" t="s">
        <v>527</v>
      </c>
      <c r="D227" s="6" t="s">
        <v>1315</v>
      </c>
      <c r="E227" s="11"/>
      <c r="F227" s="11"/>
      <c r="G227" s="11"/>
    </row>
    <row r="228" spans="1:8" x14ac:dyDescent="0.25">
      <c r="A228" s="8"/>
      <c r="B228" s="17" t="s">
        <v>1381</v>
      </c>
      <c r="C228" s="6"/>
      <c r="D228" s="6"/>
      <c r="E228" s="11"/>
      <c r="F228" s="11">
        <v>2492</v>
      </c>
      <c r="G228" s="11"/>
    </row>
    <row r="229" spans="1:8" x14ac:dyDescent="0.25">
      <c r="A229" s="8"/>
      <c r="B229" s="17" t="s">
        <v>1383</v>
      </c>
      <c r="C229" s="6"/>
      <c r="D229" s="6"/>
      <c r="E229" s="11"/>
      <c r="F229" s="11">
        <v>13</v>
      </c>
      <c r="G229" s="11"/>
    </row>
    <row r="230" spans="1:8" ht="75" x14ac:dyDescent="0.25">
      <c r="A230" s="8"/>
      <c r="B230" s="17" t="s">
        <v>528</v>
      </c>
      <c r="C230" s="6" t="s">
        <v>529</v>
      </c>
      <c r="D230" s="6" t="s">
        <v>1124</v>
      </c>
      <c r="E230" s="11"/>
      <c r="F230" s="11"/>
      <c r="G230" s="11"/>
    </row>
    <row r="231" spans="1:8" x14ac:dyDescent="0.25">
      <c r="A231" s="8"/>
      <c r="B231" s="17" t="s">
        <v>1381</v>
      </c>
      <c r="C231" s="6"/>
      <c r="D231" s="6"/>
      <c r="E231" s="11"/>
      <c r="F231" s="11">
        <v>10295</v>
      </c>
      <c r="G231" s="11"/>
    </row>
    <row r="232" spans="1:8" x14ac:dyDescent="0.25">
      <c r="A232" s="8"/>
      <c r="B232" s="17" t="s">
        <v>1383</v>
      </c>
      <c r="C232" s="6"/>
      <c r="D232" s="6"/>
      <c r="E232" s="11"/>
      <c r="F232" s="11">
        <v>84</v>
      </c>
      <c r="G232" s="11"/>
    </row>
    <row r="233" spans="1:8" ht="75" x14ac:dyDescent="0.25">
      <c r="A233" s="44" t="s">
        <v>530</v>
      </c>
      <c r="B233" s="45" t="s">
        <v>531</v>
      </c>
      <c r="C233" s="44"/>
      <c r="D233" s="44"/>
      <c r="E233" s="52"/>
      <c r="F233" s="52"/>
      <c r="G233" s="52"/>
      <c r="H233" s="3" t="s">
        <v>316</v>
      </c>
    </row>
    <row r="234" spans="1:8" x14ac:dyDescent="0.25">
      <c r="A234" s="44"/>
      <c r="B234" s="48" t="s">
        <v>1381</v>
      </c>
      <c r="C234" s="44"/>
      <c r="D234" s="44" t="s">
        <v>9</v>
      </c>
      <c r="E234" s="47">
        <v>65.22</v>
      </c>
      <c r="F234" s="47">
        <v>78.569999999999993</v>
      </c>
      <c r="G234" s="47" t="e">
        <f>G237/G240*100</f>
        <v>#DIV/0!</v>
      </c>
      <c r="H234" s="3"/>
    </row>
    <row r="235" spans="1:8" x14ac:dyDescent="0.25">
      <c r="A235" s="44"/>
      <c r="B235" s="48" t="s">
        <v>1383</v>
      </c>
      <c r="C235" s="44"/>
      <c r="D235" s="44" t="s">
        <v>9</v>
      </c>
      <c r="E235" s="47">
        <v>100</v>
      </c>
      <c r="F235" s="47">
        <f>F238/F241*100</f>
        <v>100</v>
      </c>
      <c r="G235" s="47" t="e">
        <f>G238/G241*100</f>
        <v>#DIV/0!</v>
      </c>
      <c r="H235" s="3"/>
    </row>
    <row r="236" spans="1:8" ht="75" x14ac:dyDescent="0.25">
      <c r="A236" s="8"/>
      <c r="B236" s="17" t="s">
        <v>532</v>
      </c>
      <c r="C236" s="6" t="s">
        <v>533</v>
      </c>
      <c r="D236" s="6" t="s">
        <v>1315</v>
      </c>
      <c r="E236" s="11"/>
      <c r="F236" s="11"/>
      <c r="G236" s="11"/>
    </row>
    <row r="237" spans="1:8" x14ac:dyDescent="0.25">
      <c r="A237" s="8"/>
      <c r="B237" s="17" t="s">
        <v>1381</v>
      </c>
      <c r="C237" s="6"/>
      <c r="D237" s="6"/>
      <c r="E237" s="11"/>
      <c r="F237" s="11">
        <v>22</v>
      </c>
      <c r="G237" s="11"/>
    </row>
    <row r="238" spans="1:8" x14ac:dyDescent="0.25">
      <c r="A238" s="8"/>
      <c r="B238" s="17" t="s">
        <v>1383</v>
      </c>
      <c r="C238" s="6"/>
      <c r="D238" s="6"/>
      <c r="E238" s="11"/>
      <c r="F238" s="11">
        <v>2</v>
      </c>
      <c r="G238" s="11"/>
    </row>
    <row r="239" spans="1:8" ht="75" x14ac:dyDescent="0.25">
      <c r="A239" s="8"/>
      <c r="B239" s="17" t="s">
        <v>534</v>
      </c>
      <c r="C239" s="6" t="s">
        <v>535</v>
      </c>
      <c r="D239" s="6" t="s">
        <v>1315</v>
      </c>
      <c r="E239" s="11"/>
      <c r="F239" s="11"/>
      <c r="G239" s="11"/>
    </row>
    <row r="240" spans="1:8" x14ac:dyDescent="0.25">
      <c r="A240" s="8"/>
      <c r="B240" s="17" t="s">
        <v>1381</v>
      </c>
      <c r="C240" s="6"/>
      <c r="D240" s="6"/>
      <c r="E240" s="11"/>
      <c r="F240" s="11">
        <v>24</v>
      </c>
      <c r="G240" s="11"/>
    </row>
    <row r="241" spans="1:8" x14ac:dyDescent="0.25">
      <c r="A241" s="8"/>
      <c r="B241" s="17" t="s">
        <v>1383</v>
      </c>
      <c r="C241" s="6"/>
      <c r="D241" s="6"/>
      <c r="E241" s="11"/>
      <c r="F241" s="11">
        <v>2</v>
      </c>
      <c r="G241" s="11"/>
    </row>
    <row r="242" spans="1:8" ht="120" x14ac:dyDescent="0.25">
      <c r="A242" s="44" t="s">
        <v>1334</v>
      </c>
      <c r="B242" s="45" t="s">
        <v>536</v>
      </c>
      <c r="C242" s="44"/>
      <c r="D242" s="46"/>
      <c r="E242" s="51"/>
      <c r="F242" s="51"/>
      <c r="G242" s="51"/>
    </row>
    <row r="243" spans="1:8" ht="60" x14ac:dyDescent="0.25">
      <c r="A243" s="46"/>
      <c r="B243" s="45" t="s">
        <v>537</v>
      </c>
      <c r="C243" s="44"/>
      <c r="D243" s="44" t="s">
        <v>1314</v>
      </c>
      <c r="E243" s="47">
        <v>17.489999999999998</v>
      </c>
      <c r="F243" s="47" t="e">
        <f>(F244+F245+F246)/(F247+F248+F249+F250+F251+F252+F253+F254)</f>
        <v>#DIV/0!</v>
      </c>
      <c r="G243" s="47" t="e">
        <f>(G244+G245+G246)/(G247+G248+G249+G250+G251+G252+G253+G254)</f>
        <v>#DIV/0!</v>
      </c>
      <c r="H243" s="3" t="s">
        <v>316</v>
      </c>
    </row>
    <row r="244" spans="1:8" ht="45" x14ac:dyDescent="0.25">
      <c r="A244" s="233"/>
      <c r="B244" s="233" t="s">
        <v>538</v>
      </c>
      <c r="C244" s="6" t="s">
        <v>539</v>
      </c>
      <c r="D244" s="6" t="s">
        <v>1314</v>
      </c>
      <c r="E244" s="11"/>
      <c r="F244" s="11">
        <v>0</v>
      </c>
      <c r="G244" s="11"/>
      <c r="H244" s="21"/>
    </row>
    <row r="245" spans="1:8" ht="45" x14ac:dyDescent="0.25">
      <c r="A245" s="237"/>
      <c r="B245" s="237"/>
      <c r="C245" s="6" t="s">
        <v>540</v>
      </c>
      <c r="D245" s="6" t="s">
        <v>1314</v>
      </c>
      <c r="E245" s="11"/>
      <c r="F245" s="11">
        <v>0</v>
      </c>
      <c r="G245" s="11"/>
      <c r="H245" s="21"/>
    </row>
    <row r="246" spans="1:8" ht="45" x14ac:dyDescent="0.25">
      <c r="A246" s="234"/>
      <c r="B246" s="234"/>
      <c r="C246" s="6" t="s">
        <v>541</v>
      </c>
      <c r="D246" s="6" t="s">
        <v>1314</v>
      </c>
      <c r="E246" s="11"/>
      <c r="F246" s="11">
        <v>0</v>
      </c>
      <c r="G246" s="11"/>
    </row>
    <row r="247" spans="1:8" ht="60" x14ac:dyDescent="0.25">
      <c r="A247" s="8"/>
      <c r="B247" s="17" t="s">
        <v>469</v>
      </c>
      <c r="C247" s="6" t="s">
        <v>408</v>
      </c>
      <c r="D247" s="6" t="s">
        <v>1124</v>
      </c>
      <c r="E247" s="11"/>
      <c r="F247" s="11">
        <v>0</v>
      </c>
      <c r="G247" s="11"/>
      <c r="H247" s="21"/>
    </row>
    <row r="248" spans="1:8" ht="60" x14ac:dyDescent="0.25">
      <c r="A248" s="8"/>
      <c r="B248" s="17" t="s">
        <v>470</v>
      </c>
      <c r="C248" s="6" t="s">
        <v>409</v>
      </c>
      <c r="D248" s="6" t="s">
        <v>1124</v>
      </c>
      <c r="E248" s="11"/>
      <c r="F248" s="11">
        <v>0</v>
      </c>
      <c r="G248" s="11"/>
    </row>
    <row r="249" spans="1:8" ht="60" x14ac:dyDescent="0.25">
      <c r="A249" s="8"/>
      <c r="B249" s="17" t="s">
        <v>471</v>
      </c>
      <c r="C249" s="6" t="s">
        <v>472</v>
      </c>
      <c r="D249" s="6" t="s">
        <v>1124</v>
      </c>
      <c r="E249" s="11"/>
      <c r="F249" s="11">
        <v>0</v>
      </c>
      <c r="G249" s="11"/>
    </row>
    <row r="250" spans="1:8" ht="60" x14ac:dyDescent="0.25">
      <c r="A250" s="8"/>
      <c r="B250" s="17" t="s">
        <v>473</v>
      </c>
      <c r="C250" s="6" t="s">
        <v>393</v>
      </c>
      <c r="D250" s="6" t="s">
        <v>1124</v>
      </c>
      <c r="E250" s="11"/>
      <c r="F250" s="11">
        <v>0</v>
      </c>
      <c r="G250" s="11"/>
    </row>
    <row r="251" spans="1:8" ht="60" x14ac:dyDescent="0.25">
      <c r="A251" s="8"/>
      <c r="B251" s="17" t="s">
        <v>474</v>
      </c>
      <c r="C251" s="6" t="s">
        <v>392</v>
      </c>
      <c r="D251" s="6" t="s">
        <v>1124</v>
      </c>
      <c r="E251" s="11"/>
      <c r="F251" s="11">
        <v>0</v>
      </c>
      <c r="G251" s="11"/>
    </row>
    <row r="252" spans="1:8" ht="60" x14ac:dyDescent="0.25">
      <c r="A252" s="8"/>
      <c r="B252" s="17" t="s">
        <v>475</v>
      </c>
      <c r="C252" s="6" t="s">
        <v>394</v>
      </c>
      <c r="D252" s="6" t="s">
        <v>1124</v>
      </c>
      <c r="E252" s="11"/>
      <c r="F252" s="11">
        <v>0</v>
      </c>
      <c r="G252" s="11"/>
    </row>
    <row r="253" spans="1:8" ht="60" x14ac:dyDescent="0.25">
      <c r="A253" s="8"/>
      <c r="B253" s="17" t="s">
        <v>476</v>
      </c>
      <c r="C253" s="6" t="s">
        <v>477</v>
      </c>
      <c r="D253" s="6" t="s">
        <v>1124</v>
      </c>
      <c r="E253" s="11"/>
      <c r="F253" s="11">
        <v>0</v>
      </c>
      <c r="G253" s="11"/>
    </row>
    <row r="254" spans="1:8" ht="60" x14ac:dyDescent="0.25">
      <c r="A254" s="8"/>
      <c r="B254" s="17" t="s">
        <v>478</v>
      </c>
      <c r="C254" s="6" t="s">
        <v>479</v>
      </c>
      <c r="D254" s="6" t="s">
        <v>1124</v>
      </c>
      <c r="E254" s="11"/>
      <c r="F254" s="11">
        <v>0</v>
      </c>
      <c r="G254" s="11"/>
    </row>
    <row r="255" spans="1:8" ht="30" x14ac:dyDescent="0.25">
      <c r="A255" s="46"/>
      <c r="B255" s="45" t="s">
        <v>542</v>
      </c>
      <c r="C255" s="44"/>
      <c r="D255" s="44" t="s">
        <v>1314</v>
      </c>
      <c r="E255" s="47">
        <v>24.07</v>
      </c>
      <c r="F255" s="47">
        <v>26.16</v>
      </c>
      <c r="G255" s="47"/>
      <c r="H255" s="3" t="s">
        <v>52</v>
      </c>
    </row>
    <row r="256" spans="1:8" ht="45" x14ac:dyDescent="0.25">
      <c r="A256" s="233"/>
      <c r="B256" s="233" t="s">
        <v>543</v>
      </c>
      <c r="C256" s="6" t="s">
        <v>544</v>
      </c>
      <c r="D256" s="6" t="s">
        <v>1314</v>
      </c>
      <c r="E256" s="11"/>
      <c r="F256" s="11"/>
      <c r="G256" s="11"/>
      <c r="H256" s="21"/>
    </row>
    <row r="257" spans="1:8" ht="30" x14ac:dyDescent="0.25">
      <c r="A257" s="237"/>
      <c r="B257" s="237"/>
      <c r="C257" s="6" t="s">
        <v>546</v>
      </c>
      <c r="D257" s="6" t="s">
        <v>1314</v>
      </c>
      <c r="E257" s="11"/>
      <c r="F257" s="11"/>
      <c r="G257" s="11"/>
    </row>
    <row r="258" spans="1:8" ht="30" x14ac:dyDescent="0.25">
      <c r="A258" s="237"/>
      <c r="B258" s="237"/>
      <c r="C258" s="6" t="s">
        <v>545</v>
      </c>
      <c r="D258" s="6" t="s">
        <v>1314</v>
      </c>
      <c r="E258" s="11"/>
      <c r="F258" s="11"/>
      <c r="G258" s="11"/>
    </row>
    <row r="259" spans="1:8" ht="75" x14ac:dyDescent="0.25">
      <c r="A259" s="8"/>
      <c r="B259" s="17" t="s">
        <v>547</v>
      </c>
      <c r="C259" s="6" t="s">
        <v>529</v>
      </c>
      <c r="D259" s="6" t="s">
        <v>1124</v>
      </c>
      <c r="E259" s="11"/>
      <c r="F259" s="11"/>
      <c r="G259" s="11"/>
    </row>
    <row r="260" spans="1:8" ht="30" x14ac:dyDescent="0.25">
      <c r="A260" s="49" t="s">
        <v>548</v>
      </c>
      <c r="B260" s="50" t="s">
        <v>549</v>
      </c>
      <c r="C260" s="46"/>
      <c r="D260" s="46"/>
      <c r="E260" s="46"/>
      <c r="F260" s="46"/>
      <c r="G260" s="46"/>
    </row>
    <row r="261" spans="1:8" ht="75" x14ac:dyDescent="0.25">
      <c r="A261" s="44" t="s">
        <v>551</v>
      </c>
      <c r="B261" s="45" t="s">
        <v>550</v>
      </c>
      <c r="C261" s="46"/>
      <c r="D261" s="44"/>
      <c r="E261" s="52"/>
      <c r="F261" s="52"/>
      <c r="G261" s="52"/>
      <c r="H261" s="3" t="s">
        <v>316</v>
      </c>
    </row>
    <row r="262" spans="1:8" x14ac:dyDescent="0.25">
      <c r="A262" s="57"/>
      <c r="B262" s="48" t="s">
        <v>1381</v>
      </c>
      <c r="C262" s="46"/>
      <c r="D262" s="44" t="s">
        <v>9</v>
      </c>
      <c r="E262" s="47">
        <v>50</v>
      </c>
      <c r="F262" s="47">
        <v>53.57</v>
      </c>
      <c r="G262" s="47"/>
      <c r="H262" s="3"/>
    </row>
    <row r="263" spans="1:8" x14ac:dyDescent="0.25">
      <c r="A263" s="57"/>
      <c r="B263" s="48" t="s">
        <v>1383</v>
      </c>
      <c r="C263" s="46"/>
      <c r="D263" s="44" t="s">
        <v>9</v>
      </c>
      <c r="E263" s="47">
        <v>100</v>
      </c>
      <c r="F263" s="47">
        <v>100</v>
      </c>
      <c r="G263" s="47"/>
      <c r="H263" s="3"/>
    </row>
    <row r="264" spans="1:8" ht="61.5" customHeight="1" x14ac:dyDescent="0.25">
      <c r="A264" s="233"/>
      <c r="B264" s="233" t="s">
        <v>552</v>
      </c>
      <c r="C264" s="6" t="s">
        <v>553</v>
      </c>
      <c r="D264" s="6" t="s">
        <v>1315</v>
      </c>
      <c r="E264" s="11"/>
      <c r="F264" s="11"/>
      <c r="G264" s="11"/>
      <c r="H264" s="21"/>
    </row>
    <row r="265" spans="1:8" ht="61.5" customHeight="1" x14ac:dyDescent="0.25">
      <c r="A265" s="234"/>
      <c r="B265" s="234"/>
      <c r="C265" s="6" t="s">
        <v>1380</v>
      </c>
      <c r="D265" s="6" t="s">
        <v>1315</v>
      </c>
      <c r="E265" s="11"/>
      <c r="F265" s="11"/>
      <c r="G265" s="11"/>
    </row>
    <row r="266" spans="1:8" ht="30" x14ac:dyDescent="0.25">
      <c r="A266" s="233"/>
      <c r="B266" s="233" t="s">
        <v>554</v>
      </c>
      <c r="C266" s="6" t="s">
        <v>555</v>
      </c>
      <c r="D266" s="6" t="s">
        <v>1315</v>
      </c>
      <c r="E266" s="11"/>
      <c r="F266" s="11"/>
      <c r="G266" s="11"/>
      <c r="H266" s="21"/>
    </row>
    <row r="267" spans="1:8" ht="30" x14ac:dyDescent="0.25">
      <c r="A267" s="234"/>
      <c r="B267" s="234"/>
      <c r="C267" s="6" t="s">
        <v>556</v>
      </c>
      <c r="D267" s="6" t="s">
        <v>1315</v>
      </c>
      <c r="E267" s="11"/>
      <c r="F267" s="11"/>
      <c r="G267" s="11"/>
    </row>
    <row r="268" spans="1:8" ht="45" x14ac:dyDescent="0.25">
      <c r="A268" s="44" t="s">
        <v>557</v>
      </c>
      <c r="B268" s="45" t="s">
        <v>558</v>
      </c>
      <c r="C268" s="46"/>
      <c r="D268" s="44"/>
      <c r="E268" s="52"/>
      <c r="F268" s="52"/>
      <c r="G268" s="52"/>
      <c r="H268" s="3"/>
    </row>
    <row r="269" spans="1:8" ht="60" x14ac:dyDescent="0.25">
      <c r="A269" s="44"/>
      <c r="B269" s="45" t="s">
        <v>559</v>
      </c>
      <c r="C269" s="46"/>
      <c r="D269" s="44" t="s">
        <v>9</v>
      </c>
      <c r="E269" s="47">
        <v>1.27</v>
      </c>
      <c r="F269" s="47">
        <v>1.86</v>
      </c>
      <c r="G269" s="47"/>
      <c r="H269" s="3" t="s">
        <v>316</v>
      </c>
    </row>
    <row r="270" spans="1:8" ht="30" x14ac:dyDescent="0.25">
      <c r="A270" s="233"/>
      <c r="B270" s="233" t="s">
        <v>560</v>
      </c>
      <c r="C270" s="6" t="s">
        <v>561</v>
      </c>
      <c r="D270" s="6" t="s">
        <v>1124</v>
      </c>
      <c r="E270" s="11"/>
      <c r="F270" s="11"/>
      <c r="G270" s="11"/>
      <c r="H270" s="3"/>
    </row>
    <row r="271" spans="1:8" ht="30" x14ac:dyDescent="0.25">
      <c r="A271" s="237"/>
      <c r="B271" s="237"/>
      <c r="C271" s="6" t="s">
        <v>562</v>
      </c>
      <c r="D271" s="6" t="s">
        <v>1124</v>
      </c>
      <c r="E271" s="11"/>
      <c r="F271" s="11"/>
      <c r="G271" s="11"/>
      <c r="H271" s="3"/>
    </row>
    <row r="272" spans="1:8" ht="45" x14ac:dyDescent="0.25">
      <c r="A272" s="237"/>
      <c r="B272" s="237"/>
      <c r="C272" s="6" t="s">
        <v>563</v>
      </c>
      <c r="D272" s="6" t="s">
        <v>1124</v>
      </c>
      <c r="E272" s="11"/>
      <c r="F272" s="11"/>
      <c r="G272" s="11"/>
      <c r="H272" s="3"/>
    </row>
    <row r="273" spans="1:8" ht="45" x14ac:dyDescent="0.25">
      <c r="A273" s="234"/>
      <c r="B273" s="234"/>
      <c r="C273" s="6" t="s">
        <v>564</v>
      </c>
      <c r="D273" s="6" t="s">
        <v>1124</v>
      </c>
      <c r="E273" s="11"/>
      <c r="F273" s="11"/>
      <c r="G273" s="11"/>
      <c r="H273" s="3"/>
    </row>
    <row r="274" spans="1:8" ht="45" x14ac:dyDescent="0.25">
      <c r="A274" s="233"/>
      <c r="B274" s="233" t="s">
        <v>368</v>
      </c>
      <c r="C274" s="6" t="s">
        <v>369</v>
      </c>
      <c r="D274" s="6" t="s">
        <v>1124</v>
      </c>
      <c r="E274" s="11"/>
      <c r="F274" s="11"/>
      <c r="G274" s="11"/>
      <c r="H274" s="3"/>
    </row>
    <row r="275" spans="1:8" ht="30" x14ac:dyDescent="0.25">
      <c r="A275" s="234"/>
      <c r="B275" s="234"/>
      <c r="C275" s="6" t="s">
        <v>370</v>
      </c>
      <c r="D275" s="6" t="s">
        <v>1124</v>
      </c>
      <c r="E275" s="11"/>
      <c r="F275" s="11"/>
      <c r="G275" s="11"/>
      <c r="H275" s="3"/>
    </row>
    <row r="276" spans="1:8" x14ac:dyDescent="0.25">
      <c r="A276" s="81"/>
      <c r="B276" s="48" t="s">
        <v>1333</v>
      </c>
      <c r="C276" s="44"/>
      <c r="D276" s="44" t="s">
        <v>9</v>
      </c>
      <c r="E276" s="52" t="s">
        <v>1654</v>
      </c>
      <c r="F276" s="47">
        <v>0.69</v>
      </c>
      <c r="G276" s="47"/>
      <c r="H276" s="3"/>
    </row>
    <row r="277" spans="1:8" ht="45" x14ac:dyDescent="0.25">
      <c r="A277" s="44" t="s">
        <v>572</v>
      </c>
      <c r="B277" s="45" t="s">
        <v>565</v>
      </c>
      <c r="C277" s="44"/>
      <c r="D277" s="44"/>
      <c r="E277" s="51"/>
      <c r="F277" s="51"/>
      <c r="G277" s="51"/>
      <c r="H277" s="3"/>
    </row>
    <row r="278" spans="1:8" ht="60" x14ac:dyDescent="0.25">
      <c r="A278" s="81"/>
      <c r="B278" s="45" t="s">
        <v>559</v>
      </c>
      <c r="C278" s="44"/>
      <c r="D278" s="44" t="s">
        <v>9</v>
      </c>
      <c r="E278" s="47">
        <v>0.94</v>
      </c>
      <c r="F278" s="47">
        <v>0.93</v>
      </c>
      <c r="G278" s="47"/>
      <c r="H278" s="3" t="s">
        <v>316</v>
      </c>
    </row>
    <row r="279" spans="1:8" ht="60" customHeight="1" x14ac:dyDescent="0.25">
      <c r="A279" s="233"/>
      <c r="B279" s="233" t="s">
        <v>567</v>
      </c>
      <c r="C279" s="6" t="s">
        <v>568</v>
      </c>
      <c r="D279" s="6" t="s">
        <v>1124</v>
      </c>
      <c r="E279" s="11"/>
      <c r="F279" s="11"/>
      <c r="G279" s="11"/>
      <c r="H279" s="3"/>
    </row>
    <row r="280" spans="1:8" ht="30" x14ac:dyDescent="0.25">
      <c r="A280" s="237"/>
      <c r="B280" s="237"/>
      <c r="C280" s="6" t="s">
        <v>569</v>
      </c>
      <c r="D280" s="6" t="s">
        <v>1124</v>
      </c>
      <c r="E280" s="11"/>
      <c r="F280" s="11"/>
      <c r="G280" s="11"/>
      <c r="H280" s="3"/>
    </row>
    <row r="281" spans="1:8" ht="45" x14ac:dyDescent="0.25">
      <c r="A281" s="237"/>
      <c r="B281" s="237"/>
      <c r="C281" s="6" t="s">
        <v>570</v>
      </c>
      <c r="D281" s="6" t="s">
        <v>1124</v>
      </c>
      <c r="E281" s="11"/>
      <c r="F281" s="11"/>
      <c r="G281" s="11"/>
      <c r="H281" s="3"/>
    </row>
    <row r="282" spans="1:8" ht="45" x14ac:dyDescent="0.25">
      <c r="A282" s="234"/>
      <c r="B282" s="234"/>
      <c r="C282" s="6" t="s">
        <v>571</v>
      </c>
      <c r="D282" s="6" t="s">
        <v>1124</v>
      </c>
      <c r="E282" s="11"/>
      <c r="F282" s="11"/>
      <c r="G282" s="11"/>
      <c r="H282" s="3"/>
    </row>
    <row r="283" spans="1:8" ht="45" x14ac:dyDescent="0.25">
      <c r="A283" s="233"/>
      <c r="B283" s="233" t="s">
        <v>368</v>
      </c>
      <c r="C283" s="6" t="s">
        <v>369</v>
      </c>
      <c r="D283" s="6" t="s">
        <v>1124</v>
      </c>
      <c r="E283" s="11"/>
      <c r="F283" s="11"/>
      <c r="G283" s="11"/>
      <c r="H283" s="3"/>
    </row>
    <row r="284" spans="1:8" ht="30" x14ac:dyDescent="0.25">
      <c r="A284" s="234"/>
      <c r="B284" s="234"/>
      <c r="C284" s="6" t="s">
        <v>370</v>
      </c>
      <c r="D284" s="6" t="s">
        <v>1124</v>
      </c>
      <c r="E284" s="11"/>
      <c r="F284" s="11"/>
      <c r="G284" s="11"/>
      <c r="H284" s="3"/>
    </row>
    <row r="285" spans="1:8" ht="30" x14ac:dyDescent="0.25">
      <c r="A285" s="81"/>
      <c r="B285" s="45" t="s">
        <v>566</v>
      </c>
      <c r="C285" s="44"/>
      <c r="D285" s="44" t="s">
        <v>9</v>
      </c>
      <c r="E285" s="47">
        <v>0.39</v>
      </c>
      <c r="F285" s="47">
        <v>0.62</v>
      </c>
      <c r="G285" s="47"/>
      <c r="H285" s="3" t="s">
        <v>28</v>
      </c>
    </row>
    <row r="286" spans="1:8" ht="60" x14ac:dyDescent="0.25">
      <c r="A286" s="233"/>
      <c r="B286" s="233" t="s">
        <v>573</v>
      </c>
      <c r="C286" s="6" t="s">
        <v>574</v>
      </c>
      <c r="D286" s="6" t="s">
        <v>1124</v>
      </c>
      <c r="E286" s="11"/>
      <c r="F286" s="11"/>
      <c r="G286" s="11"/>
      <c r="H286" s="3"/>
    </row>
    <row r="287" spans="1:8" ht="60" x14ac:dyDescent="0.25">
      <c r="A287" s="234"/>
      <c r="B287" s="234"/>
      <c r="C287" s="6" t="s">
        <v>575</v>
      </c>
      <c r="D287" s="6" t="s">
        <v>1124</v>
      </c>
      <c r="E287" s="11"/>
      <c r="F287" s="11"/>
      <c r="G287" s="11"/>
      <c r="H287" s="3"/>
    </row>
    <row r="288" spans="1:8" ht="60" x14ac:dyDescent="0.25">
      <c r="A288" s="19"/>
      <c r="B288" s="17" t="s">
        <v>374</v>
      </c>
      <c r="C288" s="6" t="s">
        <v>375</v>
      </c>
      <c r="D288" s="6" t="s">
        <v>1124</v>
      </c>
      <c r="E288" s="11"/>
      <c r="F288" s="11"/>
      <c r="G288" s="11"/>
      <c r="H288" s="3"/>
    </row>
    <row r="289" spans="1:8" ht="45" x14ac:dyDescent="0.25">
      <c r="A289" s="113" t="s">
        <v>1690</v>
      </c>
      <c r="B289" s="105" t="s">
        <v>1691</v>
      </c>
      <c r="C289" s="113"/>
      <c r="D289" s="113"/>
      <c r="E289" s="153"/>
      <c r="F289" s="153"/>
      <c r="G289" s="153"/>
      <c r="H289" s="3"/>
    </row>
    <row r="290" spans="1:8" x14ac:dyDescent="0.25">
      <c r="A290" s="154"/>
      <c r="B290" s="105" t="s">
        <v>1692</v>
      </c>
      <c r="C290" s="113"/>
      <c r="D290" s="113" t="s">
        <v>1124</v>
      </c>
      <c r="E290" s="149"/>
      <c r="F290" s="149"/>
      <c r="G290" s="149"/>
      <c r="H290" s="3"/>
    </row>
    <row r="291" spans="1:8" x14ac:dyDescent="0.25">
      <c r="A291" s="154"/>
      <c r="B291" s="105" t="s">
        <v>1693</v>
      </c>
      <c r="C291" s="113"/>
      <c r="D291" s="113" t="s">
        <v>1124</v>
      </c>
      <c r="E291" s="149"/>
      <c r="F291" s="149"/>
      <c r="G291" s="149"/>
      <c r="H291" s="3"/>
    </row>
    <row r="292" spans="1:8" x14ac:dyDescent="0.25">
      <c r="A292" s="154"/>
      <c r="B292" s="105" t="s">
        <v>1694</v>
      </c>
      <c r="C292" s="113"/>
      <c r="D292" s="113" t="s">
        <v>1124</v>
      </c>
      <c r="E292" s="149"/>
      <c r="F292" s="149"/>
      <c r="G292" s="149"/>
      <c r="H292" s="3"/>
    </row>
    <row r="293" spans="1:8" ht="90" x14ac:dyDescent="0.25">
      <c r="A293" s="113" t="s">
        <v>1695</v>
      </c>
      <c r="B293" s="105" t="s">
        <v>1696</v>
      </c>
      <c r="C293" s="113"/>
      <c r="D293" s="113"/>
      <c r="E293" s="149"/>
      <c r="F293" s="149"/>
      <c r="G293" s="149"/>
      <c r="H293" s="3"/>
    </row>
    <row r="294" spans="1:8" x14ac:dyDescent="0.25">
      <c r="A294" s="154"/>
      <c r="B294" s="105" t="s">
        <v>559</v>
      </c>
      <c r="C294" s="113"/>
      <c r="D294" s="113" t="s">
        <v>9</v>
      </c>
      <c r="E294" s="149" t="e">
        <f>E295/E296*100</f>
        <v>#DIV/0!</v>
      </c>
      <c r="F294" s="149" t="e">
        <f>F295/F296*100</f>
        <v>#DIV/0!</v>
      </c>
      <c r="G294" s="149" t="e">
        <f>G295/G296*100</f>
        <v>#DIV/0!</v>
      </c>
      <c r="H294" s="3"/>
    </row>
    <row r="295" spans="1:8" ht="60" x14ac:dyDescent="0.25">
      <c r="A295" s="154"/>
      <c r="B295" s="105" t="s">
        <v>1698</v>
      </c>
      <c r="C295" s="113"/>
      <c r="D295" s="113" t="s">
        <v>1124</v>
      </c>
      <c r="E295" s="149"/>
      <c r="F295" s="149"/>
      <c r="G295" s="149"/>
      <c r="H295" s="3"/>
    </row>
    <row r="296" spans="1:8" ht="45" x14ac:dyDescent="0.25">
      <c r="A296" s="154"/>
      <c r="B296" s="105" t="s">
        <v>1697</v>
      </c>
      <c r="C296" s="113"/>
      <c r="D296" s="113" t="s">
        <v>1124</v>
      </c>
      <c r="E296" s="149"/>
      <c r="F296" s="149"/>
      <c r="G296" s="149"/>
      <c r="H296" s="3"/>
    </row>
    <row r="297" spans="1:8" x14ac:dyDescent="0.25">
      <c r="A297" s="154"/>
      <c r="B297" s="105" t="s">
        <v>1333</v>
      </c>
      <c r="C297" s="113"/>
      <c r="D297" s="113" t="s">
        <v>9</v>
      </c>
      <c r="E297" s="149" t="e">
        <f>E298/E299*100</f>
        <v>#DIV/0!</v>
      </c>
      <c r="F297" s="149" t="e">
        <f>F298/F299*100</f>
        <v>#DIV/0!</v>
      </c>
      <c r="G297" s="149" t="e">
        <f>G298/G299*100</f>
        <v>#DIV/0!</v>
      </c>
      <c r="H297" s="3"/>
    </row>
    <row r="298" spans="1:8" ht="45" x14ac:dyDescent="0.25">
      <c r="A298" s="154"/>
      <c r="B298" s="105" t="s">
        <v>1699</v>
      </c>
      <c r="C298" s="113"/>
      <c r="D298" s="113" t="s">
        <v>1124</v>
      </c>
      <c r="E298" s="149"/>
      <c r="F298" s="149"/>
      <c r="G298" s="149"/>
      <c r="H298" s="3"/>
    </row>
    <row r="299" spans="1:8" ht="45" x14ac:dyDescent="0.25">
      <c r="A299" s="154"/>
      <c r="B299" s="105" t="s">
        <v>1700</v>
      </c>
      <c r="C299" s="113"/>
      <c r="D299" s="113" t="s">
        <v>1124</v>
      </c>
      <c r="E299" s="149"/>
      <c r="F299" s="149"/>
      <c r="G299" s="149"/>
      <c r="H299" s="3"/>
    </row>
    <row r="300" spans="1:8" ht="45" x14ac:dyDescent="0.25">
      <c r="A300" s="49" t="s">
        <v>576</v>
      </c>
      <c r="B300" s="50" t="s">
        <v>577</v>
      </c>
      <c r="C300" s="46"/>
      <c r="D300" s="46"/>
      <c r="E300" s="46"/>
      <c r="F300" s="46"/>
      <c r="G300" s="46"/>
    </row>
    <row r="301" spans="1:8" ht="60" x14ac:dyDescent="0.25">
      <c r="A301" s="44" t="s">
        <v>579</v>
      </c>
      <c r="B301" s="45" t="s">
        <v>578</v>
      </c>
      <c r="C301" s="44"/>
      <c r="D301" s="44"/>
      <c r="E301" s="52"/>
      <c r="F301" s="52"/>
      <c r="G301" s="52"/>
      <c r="H301" s="3" t="s">
        <v>316</v>
      </c>
    </row>
    <row r="302" spans="1:8" x14ac:dyDescent="0.25">
      <c r="A302" s="44"/>
      <c r="B302" s="48" t="s">
        <v>1381</v>
      </c>
      <c r="C302" s="44"/>
      <c r="D302" s="44" t="s">
        <v>9</v>
      </c>
      <c r="E302" s="47">
        <v>51.55</v>
      </c>
      <c r="F302" s="47">
        <v>53.15</v>
      </c>
      <c r="G302" s="47"/>
      <c r="H302" s="3"/>
    </row>
    <row r="303" spans="1:8" x14ac:dyDescent="0.25">
      <c r="A303" s="44"/>
      <c r="B303" s="48" t="s">
        <v>1383</v>
      </c>
      <c r="C303" s="44"/>
      <c r="D303" s="44" t="s">
        <v>9</v>
      </c>
      <c r="E303" s="47">
        <v>0</v>
      </c>
      <c r="F303" s="47">
        <v>0</v>
      </c>
      <c r="G303" s="47"/>
      <c r="H303" s="3"/>
    </row>
    <row r="304" spans="1:8" ht="60" x14ac:dyDescent="0.25">
      <c r="A304" s="8"/>
      <c r="B304" s="17" t="s">
        <v>580</v>
      </c>
      <c r="C304" s="6" t="s">
        <v>581</v>
      </c>
      <c r="D304" s="6" t="s">
        <v>1124</v>
      </c>
      <c r="E304" s="11"/>
      <c r="F304" s="11"/>
      <c r="G304" s="11"/>
    </row>
    <row r="305" spans="1:8" x14ac:dyDescent="0.25">
      <c r="A305" s="8"/>
      <c r="B305" s="17" t="s">
        <v>1381</v>
      </c>
      <c r="C305" s="6"/>
      <c r="D305" s="6"/>
      <c r="E305" s="11"/>
      <c r="F305" s="11">
        <v>8761</v>
      </c>
      <c r="G305" s="11"/>
    </row>
    <row r="306" spans="1:8" x14ac:dyDescent="0.25">
      <c r="A306" s="8"/>
      <c r="B306" s="17" t="s">
        <v>1383</v>
      </c>
      <c r="C306" s="6"/>
      <c r="D306" s="6"/>
      <c r="E306" s="11"/>
      <c r="F306" s="11"/>
      <c r="G306" s="11"/>
    </row>
    <row r="307" spans="1:8" ht="45" x14ac:dyDescent="0.25">
      <c r="A307" s="8"/>
      <c r="B307" s="17" t="s">
        <v>582</v>
      </c>
      <c r="C307" s="6" t="s">
        <v>583</v>
      </c>
      <c r="D307" s="6" t="s">
        <v>1124</v>
      </c>
      <c r="E307" s="11"/>
      <c r="F307" s="11"/>
      <c r="G307" s="11"/>
    </row>
    <row r="308" spans="1:8" x14ac:dyDescent="0.25">
      <c r="A308" s="8"/>
      <c r="B308" s="17" t="s">
        <v>1381</v>
      </c>
      <c r="C308" s="6"/>
      <c r="D308" s="6"/>
      <c r="E308" s="11"/>
      <c r="F308" s="11">
        <v>13790</v>
      </c>
      <c r="G308" s="11"/>
    </row>
    <row r="309" spans="1:8" x14ac:dyDescent="0.25">
      <c r="A309" s="8"/>
      <c r="B309" s="17" t="s">
        <v>1383</v>
      </c>
      <c r="C309" s="6"/>
      <c r="D309" s="6"/>
      <c r="E309" s="11"/>
      <c r="F309" s="11"/>
      <c r="G309" s="11"/>
    </row>
    <row r="310" spans="1:8" ht="45" x14ac:dyDescent="0.25">
      <c r="A310" s="64" t="s">
        <v>584</v>
      </c>
      <c r="B310" s="65" t="s">
        <v>585</v>
      </c>
      <c r="C310" s="64"/>
      <c r="D310" s="64"/>
      <c r="E310" s="83"/>
      <c r="F310" s="83"/>
      <c r="G310" s="83"/>
      <c r="H310" s="3" t="s">
        <v>112</v>
      </c>
    </row>
    <row r="311" spans="1:8" x14ac:dyDescent="0.25">
      <c r="A311" s="63"/>
      <c r="B311" s="65" t="s">
        <v>559</v>
      </c>
      <c r="C311" s="64"/>
      <c r="D311" s="64" t="s">
        <v>9</v>
      </c>
      <c r="E311" s="54" t="e">
        <f>E312/E313*100</f>
        <v>#DIV/0!</v>
      </c>
      <c r="F311" s="54" t="e">
        <f>F312/F313*100</f>
        <v>#DIV/0!</v>
      </c>
      <c r="G311" s="54" t="e">
        <f>G312/G313*100</f>
        <v>#DIV/0!</v>
      </c>
      <c r="H311" s="3"/>
    </row>
    <row r="312" spans="1:8" ht="60" x14ac:dyDescent="0.25">
      <c r="A312" s="8"/>
      <c r="B312" s="17" t="s">
        <v>586</v>
      </c>
      <c r="C312" s="6" t="s">
        <v>587</v>
      </c>
      <c r="D312" s="6" t="s">
        <v>1124</v>
      </c>
      <c r="E312" s="11"/>
      <c r="F312" s="11"/>
      <c r="G312" s="11"/>
      <c r="H312" s="3"/>
    </row>
    <row r="313" spans="1:8" ht="60" x14ac:dyDescent="0.25">
      <c r="A313" s="8"/>
      <c r="B313" s="17" t="s">
        <v>588</v>
      </c>
      <c r="C313" s="6" t="s">
        <v>587</v>
      </c>
      <c r="D313" s="6" t="s">
        <v>1124</v>
      </c>
      <c r="E313" s="11"/>
      <c r="F313" s="11"/>
      <c r="G313" s="11"/>
      <c r="H313" s="3"/>
    </row>
    <row r="314" spans="1:8" x14ac:dyDescent="0.25">
      <c r="A314" s="63"/>
      <c r="B314" s="65" t="s">
        <v>566</v>
      </c>
      <c r="C314" s="64"/>
      <c r="D314" s="64" t="s">
        <v>9</v>
      </c>
      <c r="E314" s="54" t="e">
        <f>E315/E316*100</f>
        <v>#DIV/0!</v>
      </c>
      <c r="F314" s="54" t="e">
        <f>F315/F316*100</f>
        <v>#DIV/0!</v>
      </c>
      <c r="G314" s="54" t="e">
        <f>G315/G316*100</f>
        <v>#DIV/0!</v>
      </c>
      <c r="H314" s="3"/>
    </row>
    <row r="315" spans="1:8" ht="60" x14ac:dyDescent="0.25">
      <c r="A315" s="8"/>
      <c r="B315" s="17" t="s">
        <v>589</v>
      </c>
      <c r="C315" s="6" t="s">
        <v>587</v>
      </c>
      <c r="D315" s="6" t="s">
        <v>1124</v>
      </c>
      <c r="E315" s="11"/>
      <c r="F315" s="11"/>
      <c r="G315" s="11"/>
      <c r="H315" s="3"/>
    </row>
    <row r="316" spans="1:8" ht="60" x14ac:dyDescent="0.25">
      <c r="A316" s="8"/>
      <c r="B316" s="17" t="s">
        <v>590</v>
      </c>
      <c r="C316" s="6" t="s">
        <v>587</v>
      </c>
      <c r="D316" s="6" t="s">
        <v>1124</v>
      </c>
      <c r="E316" s="11"/>
      <c r="F316" s="11"/>
      <c r="G316" s="11"/>
    </row>
    <row r="317" spans="1:8" ht="75" x14ac:dyDescent="0.25">
      <c r="A317" s="113" t="s">
        <v>1701</v>
      </c>
      <c r="B317" s="105" t="s">
        <v>1702</v>
      </c>
      <c r="C317" s="113"/>
      <c r="D317" s="113"/>
      <c r="E317" s="149"/>
      <c r="F317" s="149"/>
      <c r="G317" s="149"/>
    </row>
    <row r="318" spans="1:8" x14ac:dyDescent="0.25">
      <c r="A318" s="113"/>
      <c r="B318" s="105" t="s">
        <v>1703</v>
      </c>
      <c r="C318" s="113"/>
      <c r="D318" s="113" t="s">
        <v>9</v>
      </c>
      <c r="E318" s="149" t="e">
        <f>E319/E320*100</f>
        <v>#DIV/0!</v>
      </c>
      <c r="F318" s="149" t="e">
        <f t="shared" ref="F318:G318" si="3">F319/F320*100</f>
        <v>#DIV/0!</v>
      </c>
      <c r="G318" s="149" t="e">
        <f t="shared" si="3"/>
        <v>#DIV/0!</v>
      </c>
    </row>
    <row r="319" spans="1:8" ht="45" x14ac:dyDescent="0.25">
      <c r="A319" s="113"/>
      <c r="B319" s="105" t="s">
        <v>1704</v>
      </c>
      <c r="C319" s="113"/>
      <c r="D319" s="113" t="s">
        <v>1124</v>
      </c>
      <c r="E319" s="149"/>
      <c r="F319" s="149"/>
      <c r="G319" s="149"/>
    </row>
    <row r="320" spans="1:8" ht="45" x14ac:dyDescent="0.25">
      <c r="A320" s="113"/>
      <c r="B320" s="105" t="s">
        <v>1705</v>
      </c>
      <c r="C320" s="113"/>
      <c r="D320" s="113" t="s">
        <v>1124</v>
      </c>
      <c r="E320" s="149"/>
      <c r="F320" s="149"/>
      <c r="G320" s="149"/>
    </row>
    <row r="321" spans="1:8" x14ac:dyDescent="0.25">
      <c r="A321" s="113"/>
      <c r="B321" s="105" t="s">
        <v>1706</v>
      </c>
      <c r="C321" s="113"/>
      <c r="D321" s="113" t="s">
        <v>9</v>
      </c>
      <c r="E321" s="149" t="e">
        <f>E322/E323*100</f>
        <v>#DIV/0!</v>
      </c>
      <c r="F321" s="149" t="e">
        <f t="shared" ref="F321" si="4">F322/F323*100</f>
        <v>#DIV/0!</v>
      </c>
      <c r="G321" s="149" t="e">
        <f t="shared" ref="G321" si="5">G322/G323*100</f>
        <v>#DIV/0!</v>
      </c>
    </row>
    <row r="322" spans="1:8" ht="45" x14ac:dyDescent="0.25">
      <c r="A322" s="113"/>
      <c r="B322" s="105" t="s">
        <v>1707</v>
      </c>
      <c r="C322" s="113"/>
      <c r="D322" s="113" t="s">
        <v>1124</v>
      </c>
      <c r="E322" s="149"/>
      <c r="F322" s="149"/>
      <c r="G322" s="149"/>
    </row>
    <row r="323" spans="1:8" ht="30" x14ac:dyDescent="0.25">
      <c r="A323" s="113"/>
      <c r="B323" s="105" t="s">
        <v>1708</v>
      </c>
      <c r="C323" s="113"/>
      <c r="D323" s="113" t="s">
        <v>1124</v>
      </c>
      <c r="E323" s="149"/>
      <c r="F323" s="149"/>
      <c r="G323" s="149"/>
    </row>
    <row r="324" spans="1:8" ht="60" x14ac:dyDescent="0.25">
      <c r="A324" s="49" t="s">
        <v>591</v>
      </c>
      <c r="B324" s="50" t="s">
        <v>592</v>
      </c>
      <c r="C324" s="46"/>
      <c r="D324" s="46"/>
      <c r="E324" s="46"/>
      <c r="F324" s="46"/>
      <c r="G324" s="46"/>
    </row>
    <row r="325" spans="1:8" ht="60" x14ac:dyDescent="0.25">
      <c r="A325" s="93" t="s">
        <v>593</v>
      </c>
      <c r="B325" s="137" t="s">
        <v>1335</v>
      </c>
      <c r="C325" s="138"/>
      <c r="D325" s="93"/>
      <c r="E325" s="54"/>
      <c r="F325" s="54"/>
      <c r="G325" s="54"/>
      <c r="H325" s="3" t="s">
        <v>609</v>
      </c>
    </row>
    <row r="326" spans="1:8" x14ac:dyDescent="0.25">
      <c r="A326" s="64"/>
      <c r="B326" s="137" t="s">
        <v>1337</v>
      </c>
      <c r="C326" s="93"/>
      <c r="D326" s="93" t="s">
        <v>9</v>
      </c>
      <c r="E326" s="139" t="e">
        <f>E327/E328*100</f>
        <v>#DIV/0!</v>
      </c>
      <c r="F326" s="139">
        <f>F327/F328*100</f>
        <v>100</v>
      </c>
      <c r="G326" s="139" t="e">
        <f>G327/G328*100</f>
        <v>#DIV/0!</v>
      </c>
      <c r="H326" s="3"/>
    </row>
    <row r="327" spans="1:8" ht="60" x14ac:dyDescent="0.25">
      <c r="A327" s="6"/>
      <c r="B327" s="17" t="s">
        <v>594</v>
      </c>
      <c r="C327" s="6" t="s">
        <v>595</v>
      </c>
      <c r="D327" s="13" t="s">
        <v>1315</v>
      </c>
      <c r="E327" s="11"/>
      <c r="F327" s="11">
        <v>8</v>
      </c>
      <c r="G327" s="11"/>
      <c r="H327" s="3"/>
    </row>
    <row r="328" spans="1:8" ht="75" x14ac:dyDescent="0.25">
      <c r="A328" s="8"/>
      <c r="B328" s="17" t="s">
        <v>596</v>
      </c>
      <c r="C328" s="6" t="s">
        <v>597</v>
      </c>
      <c r="D328" s="13" t="s">
        <v>1315</v>
      </c>
      <c r="E328" s="11"/>
      <c r="F328" s="11">
        <v>8</v>
      </c>
      <c r="G328" s="11"/>
    </row>
    <row r="329" spans="1:8" ht="45" x14ac:dyDescent="0.25">
      <c r="A329" s="46"/>
      <c r="B329" s="45" t="s">
        <v>599</v>
      </c>
      <c r="C329" s="44"/>
      <c r="D329" s="44" t="s">
        <v>9</v>
      </c>
      <c r="E329" s="52" t="e">
        <f>E330/E331*100</f>
        <v>#DIV/0!</v>
      </c>
      <c r="F329" s="52" t="e">
        <f>F330/F331*100</f>
        <v>#DIV/0!</v>
      </c>
      <c r="G329" s="52" t="e">
        <f>G330/G331*100</f>
        <v>#DIV/0!</v>
      </c>
    </row>
    <row r="330" spans="1:8" ht="60" x14ac:dyDescent="0.25">
      <c r="A330" s="8"/>
      <c r="B330" s="17" t="s">
        <v>600</v>
      </c>
      <c r="C330" s="6" t="s">
        <v>595</v>
      </c>
      <c r="D330" s="13" t="s">
        <v>1315</v>
      </c>
      <c r="E330" s="11"/>
      <c r="F330" s="11">
        <v>0</v>
      </c>
      <c r="G330" s="11"/>
    </row>
    <row r="331" spans="1:8" ht="60" x14ac:dyDescent="0.25">
      <c r="A331" s="8"/>
      <c r="B331" s="110" t="s">
        <v>601</v>
      </c>
      <c r="C331" s="86" t="s">
        <v>597</v>
      </c>
      <c r="D331" s="89" t="s">
        <v>1315</v>
      </c>
      <c r="E331" s="11"/>
      <c r="F331" s="11">
        <v>0</v>
      </c>
      <c r="G331" s="11"/>
    </row>
    <row r="332" spans="1:8" x14ac:dyDescent="0.25">
      <c r="A332" s="63"/>
      <c r="B332" s="137" t="s">
        <v>1336</v>
      </c>
      <c r="C332" s="93"/>
      <c r="D332" s="138"/>
      <c r="E332" s="83"/>
      <c r="F332" s="83"/>
      <c r="G332" s="83"/>
    </row>
    <row r="333" spans="1:8" x14ac:dyDescent="0.25">
      <c r="A333" s="63"/>
      <c r="B333" s="117" t="s">
        <v>598</v>
      </c>
      <c r="C333" s="93"/>
      <c r="D333" s="93"/>
      <c r="E333" s="54"/>
      <c r="F333" s="54"/>
      <c r="G333" s="54"/>
    </row>
    <row r="334" spans="1:8" x14ac:dyDescent="0.25">
      <c r="A334" s="63"/>
      <c r="B334" s="45" t="s">
        <v>1381</v>
      </c>
      <c r="C334" s="64"/>
      <c r="D334" s="93" t="s">
        <v>9</v>
      </c>
      <c r="E334" s="139" t="e">
        <f t="shared" ref="E334:E335" si="6">E337/E340*100</f>
        <v>#DIV/0!</v>
      </c>
      <c r="F334" s="90">
        <v>117.14</v>
      </c>
      <c r="G334" s="90" t="e">
        <f t="shared" ref="F334:G335" si="7">G337/G340*100</f>
        <v>#DIV/0!</v>
      </c>
    </row>
    <row r="335" spans="1:8" x14ac:dyDescent="0.25">
      <c r="A335" s="63"/>
      <c r="B335" s="45" t="s">
        <v>1383</v>
      </c>
      <c r="C335" s="64"/>
      <c r="D335" s="93" t="s">
        <v>9</v>
      </c>
      <c r="E335" s="139" t="e">
        <f t="shared" si="6"/>
        <v>#DIV/0!</v>
      </c>
      <c r="F335" s="90">
        <f t="shared" si="7"/>
        <v>100</v>
      </c>
      <c r="G335" s="90" t="e">
        <f t="shared" si="7"/>
        <v>#DIV/0!</v>
      </c>
    </row>
    <row r="336" spans="1:8" ht="60" x14ac:dyDescent="0.25">
      <c r="A336" s="8"/>
      <c r="B336" s="17" t="s">
        <v>602</v>
      </c>
      <c r="C336" s="6" t="s">
        <v>603</v>
      </c>
      <c r="D336" s="13" t="s">
        <v>1315</v>
      </c>
      <c r="E336" s="11"/>
      <c r="F336" s="11"/>
      <c r="G336" s="11"/>
    </row>
    <row r="337" spans="1:8" x14ac:dyDescent="0.25">
      <c r="A337" s="8"/>
      <c r="B337" s="17" t="s">
        <v>1381</v>
      </c>
      <c r="C337" s="6"/>
      <c r="D337" s="13"/>
      <c r="E337" s="11"/>
      <c r="F337" s="11">
        <v>24</v>
      </c>
      <c r="G337" s="11"/>
    </row>
    <row r="338" spans="1:8" x14ac:dyDescent="0.25">
      <c r="A338" s="8"/>
      <c r="B338" s="17" t="s">
        <v>1383</v>
      </c>
      <c r="C338" s="6"/>
      <c r="D338" s="13"/>
      <c r="E338" s="11"/>
      <c r="F338" s="11">
        <v>2</v>
      </c>
      <c r="G338" s="11"/>
    </row>
    <row r="339" spans="1:8" ht="60" x14ac:dyDescent="0.25">
      <c r="A339" s="8"/>
      <c r="B339" s="17" t="s">
        <v>604</v>
      </c>
      <c r="C339" s="6" t="s">
        <v>605</v>
      </c>
      <c r="D339" s="13" t="s">
        <v>1315</v>
      </c>
      <c r="E339" s="11"/>
      <c r="F339" s="11"/>
      <c r="G339" s="11"/>
    </row>
    <row r="340" spans="1:8" x14ac:dyDescent="0.25">
      <c r="A340" s="8"/>
      <c r="B340" s="17" t="s">
        <v>1381</v>
      </c>
      <c r="C340" s="6"/>
      <c r="D340" s="13"/>
      <c r="E340" s="11"/>
      <c r="F340" s="11">
        <v>21</v>
      </c>
      <c r="G340" s="11"/>
    </row>
    <row r="341" spans="1:8" x14ac:dyDescent="0.25">
      <c r="A341" s="8"/>
      <c r="B341" s="17" t="s">
        <v>1383</v>
      </c>
      <c r="C341" s="6"/>
      <c r="D341" s="13"/>
      <c r="E341" s="11"/>
      <c r="F341" s="11">
        <v>2</v>
      </c>
      <c r="G341" s="11"/>
    </row>
    <row r="342" spans="1:8" ht="45" x14ac:dyDescent="0.25">
      <c r="A342" s="8"/>
      <c r="B342" s="17" t="s">
        <v>606</v>
      </c>
      <c r="C342" s="6"/>
      <c r="D342" s="13" t="s">
        <v>9</v>
      </c>
      <c r="E342" s="9"/>
      <c r="F342" s="9"/>
      <c r="G342" s="9"/>
    </row>
    <row r="343" spans="1:8" x14ac:dyDescent="0.25">
      <c r="A343" s="46"/>
      <c r="B343" s="45" t="s">
        <v>1381</v>
      </c>
      <c r="C343" s="44"/>
      <c r="D343" s="44"/>
      <c r="E343" s="52" t="e">
        <f t="shared" ref="E343:G344" si="8">E346/E349*100</f>
        <v>#DIV/0!</v>
      </c>
      <c r="F343" s="52">
        <f t="shared" si="8"/>
        <v>100</v>
      </c>
      <c r="G343" s="52" t="e">
        <f t="shared" si="8"/>
        <v>#DIV/0!</v>
      </c>
    </row>
    <row r="344" spans="1:8" x14ac:dyDescent="0.25">
      <c r="A344" s="46"/>
      <c r="B344" s="45" t="s">
        <v>1383</v>
      </c>
      <c r="C344" s="44"/>
      <c r="D344" s="44"/>
      <c r="E344" s="52" t="e">
        <f t="shared" si="8"/>
        <v>#DIV/0!</v>
      </c>
      <c r="F344" s="52" t="e">
        <f t="shared" si="8"/>
        <v>#DIV/0!</v>
      </c>
      <c r="G344" s="52" t="e">
        <f t="shared" si="8"/>
        <v>#DIV/0!</v>
      </c>
    </row>
    <row r="345" spans="1:8" ht="60" x14ac:dyDescent="0.25">
      <c r="A345" s="8"/>
      <c r="B345" s="17" t="s">
        <v>607</v>
      </c>
      <c r="C345" s="6" t="s">
        <v>603</v>
      </c>
      <c r="D345" s="13" t="s">
        <v>1315</v>
      </c>
      <c r="E345" s="11"/>
      <c r="F345" s="11"/>
      <c r="G345" s="11"/>
    </row>
    <row r="346" spans="1:8" x14ac:dyDescent="0.25">
      <c r="A346" s="8"/>
      <c r="B346" s="17" t="s">
        <v>1381</v>
      </c>
      <c r="C346" s="6"/>
      <c r="D346" s="13"/>
      <c r="E346" s="11"/>
      <c r="F346" s="11">
        <v>9</v>
      </c>
      <c r="G346" s="11"/>
    </row>
    <row r="347" spans="1:8" x14ac:dyDescent="0.25">
      <c r="A347" s="8"/>
      <c r="B347" s="17" t="s">
        <v>1383</v>
      </c>
      <c r="C347" s="6"/>
      <c r="D347" s="13"/>
      <c r="E347" s="11"/>
      <c r="F347" s="11">
        <v>0</v>
      </c>
      <c r="G347" s="11"/>
    </row>
    <row r="348" spans="1:8" ht="60" x14ac:dyDescent="0.25">
      <c r="A348" s="8"/>
      <c r="B348" s="17" t="s">
        <v>608</v>
      </c>
      <c r="C348" s="6" t="s">
        <v>605</v>
      </c>
      <c r="D348" s="13" t="s">
        <v>1315</v>
      </c>
      <c r="E348" s="11"/>
      <c r="F348" s="11"/>
      <c r="G348" s="11"/>
    </row>
    <row r="349" spans="1:8" x14ac:dyDescent="0.25">
      <c r="A349" s="8"/>
      <c r="B349" s="17" t="s">
        <v>1381</v>
      </c>
      <c r="C349" s="6"/>
      <c r="D349" s="13"/>
      <c r="E349" s="11"/>
      <c r="F349" s="11">
        <v>9</v>
      </c>
      <c r="G349" s="11"/>
    </row>
    <row r="350" spans="1:8" x14ac:dyDescent="0.25">
      <c r="A350" s="8"/>
      <c r="B350" s="17" t="s">
        <v>1383</v>
      </c>
      <c r="C350" s="6"/>
      <c r="D350" s="13"/>
      <c r="E350" s="11"/>
      <c r="F350" s="11">
        <v>0</v>
      </c>
      <c r="G350" s="11"/>
    </row>
    <row r="351" spans="1:8" ht="60" x14ac:dyDescent="0.25">
      <c r="A351" s="49" t="s">
        <v>610</v>
      </c>
      <c r="B351" s="50" t="s">
        <v>611</v>
      </c>
      <c r="C351" s="46"/>
      <c r="D351" s="46"/>
      <c r="E351" s="46"/>
      <c r="F351" s="46"/>
      <c r="G351" s="46"/>
    </row>
    <row r="352" spans="1:8" ht="90" x14ac:dyDescent="0.25">
      <c r="A352" s="44" t="s">
        <v>613</v>
      </c>
      <c r="B352" s="45" t="s">
        <v>612</v>
      </c>
      <c r="C352" s="46"/>
      <c r="D352" s="44"/>
      <c r="E352" s="52"/>
      <c r="F352" s="52"/>
      <c r="G352" s="52"/>
      <c r="H352" s="3" t="s">
        <v>627</v>
      </c>
    </row>
    <row r="353" spans="1:7" x14ac:dyDescent="0.25">
      <c r="A353" s="46"/>
      <c r="B353" s="45" t="s">
        <v>598</v>
      </c>
      <c r="C353" s="44"/>
      <c r="D353" s="44"/>
      <c r="E353" s="52"/>
      <c r="F353" s="52"/>
      <c r="G353" s="52"/>
    </row>
    <row r="354" spans="1:7" x14ac:dyDescent="0.25">
      <c r="A354" s="46"/>
      <c r="B354" s="48" t="s">
        <v>1381</v>
      </c>
      <c r="C354" s="44"/>
      <c r="D354" s="44" t="s">
        <v>9</v>
      </c>
      <c r="E354" s="47">
        <v>2.4500000000000002</v>
      </c>
      <c r="F354" s="47">
        <f>(F357+F360)/(F363+F366)*100</f>
        <v>8.1110878237116921</v>
      </c>
      <c r="G354" s="47" t="e">
        <f>(G357+G360)/(G363+G366)*100</f>
        <v>#DIV/0!</v>
      </c>
    </row>
    <row r="355" spans="1:7" x14ac:dyDescent="0.25">
      <c r="A355" s="46"/>
      <c r="B355" s="48" t="s">
        <v>1383</v>
      </c>
      <c r="C355" s="44"/>
      <c r="D355" s="44" t="s">
        <v>9</v>
      </c>
      <c r="E355" s="47">
        <v>0</v>
      </c>
      <c r="F355" s="47" t="e">
        <f>(F358+F361)/(F364+F367)*100</f>
        <v>#DIV/0!</v>
      </c>
      <c r="G355" s="47" t="e">
        <f>(G358+G361)/(G364+G367)*100</f>
        <v>#DIV/0!</v>
      </c>
    </row>
    <row r="356" spans="1:7" ht="75" x14ac:dyDescent="0.25">
      <c r="A356" s="8"/>
      <c r="B356" s="17" t="s">
        <v>614</v>
      </c>
      <c r="C356" s="6" t="s">
        <v>615</v>
      </c>
      <c r="D356" s="13" t="s">
        <v>1317</v>
      </c>
      <c r="E356" s="11"/>
      <c r="F356" s="11"/>
      <c r="G356" s="11"/>
    </row>
    <row r="357" spans="1:7" x14ac:dyDescent="0.25">
      <c r="A357" s="8"/>
      <c r="B357" s="17" t="s">
        <v>1381</v>
      </c>
      <c r="C357" s="6"/>
      <c r="D357" s="13"/>
      <c r="E357" s="11"/>
      <c r="F357" s="11">
        <v>0</v>
      </c>
      <c r="G357" s="11"/>
    </row>
    <row r="358" spans="1:7" x14ac:dyDescent="0.25">
      <c r="A358" s="8"/>
      <c r="B358" s="17" t="s">
        <v>1383</v>
      </c>
      <c r="C358" s="6"/>
      <c r="D358" s="13"/>
      <c r="E358" s="11"/>
      <c r="F358" s="11">
        <v>0</v>
      </c>
      <c r="G358" s="11"/>
    </row>
    <row r="359" spans="1:7" ht="105" x14ac:dyDescent="0.25">
      <c r="A359" s="8"/>
      <c r="B359" s="17" t="s">
        <v>616</v>
      </c>
      <c r="C359" s="6" t="s">
        <v>617</v>
      </c>
      <c r="D359" s="13" t="s">
        <v>1317</v>
      </c>
      <c r="E359" s="11"/>
      <c r="F359" s="11"/>
      <c r="G359" s="11"/>
    </row>
    <row r="360" spans="1:7" x14ac:dyDescent="0.25">
      <c r="A360" s="8"/>
      <c r="B360" s="17" t="s">
        <v>1381</v>
      </c>
      <c r="C360" s="6"/>
      <c r="D360" s="13"/>
      <c r="E360" s="11"/>
      <c r="F360" s="9">
        <v>65558.5</v>
      </c>
      <c r="G360" s="9"/>
    </row>
    <row r="361" spans="1:7" x14ac:dyDescent="0.25">
      <c r="A361" s="8"/>
      <c r="B361" s="17" t="s">
        <v>1383</v>
      </c>
      <c r="C361" s="6"/>
      <c r="D361" s="13"/>
      <c r="E361" s="11"/>
      <c r="F361" s="11">
        <v>0</v>
      </c>
      <c r="G361" s="11"/>
    </row>
    <row r="362" spans="1:7" ht="60" x14ac:dyDescent="0.25">
      <c r="A362" s="8"/>
      <c r="B362" s="17" t="s">
        <v>619</v>
      </c>
      <c r="C362" s="6" t="s">
        <v>620</v>
      </c>
      <c r="D362" s="13" t="s">
        <v>1317</v>
      </c>
      <c r="E362" s="11"/>
      <c r="F362" s="11"/>
      <c r="G362" s="11"/>
    </row>
    <row r="363" spans="1:7" x14ac:dyDescent="0.25">
      <c r="A363" s="8"/>
      <c r="B363" s="17" t="s">
        <v>1381</v>
      </c>
      <c r="C363" s="6"/>
      <c r="D363" s="13"/>
      <c r="E363" s="11"/>
      <c r="F363" s="11">
        <v>0</v>
      </c>
      <c r="G363" s="11"/>
    </row>
    <row r="364" spans="1:7" x14ac:dyDescent="0.25">
      <c r="A364" s="8"/>
      <c r="B364" s="17" t="s">
        <v>1383</v>
      </c>
      <c r="C364" s="6"/>
      <c r="D364" s="13"/>
      <c r="E364" s="11"/>
      <c r="F364" s="11">
        <v>0</v>
      </c>
      <c r="G364" s="11"/>
    </row>
    <row r="365" spans="1:7" ht="90" x14ac:dyDescent="0.25">
      <c r="A365" s="8"/>
      <c r="B365" s="17" t="s">
        <v>621</v>
      </c>
      <c r="C365" s="6" t="s">
        <v>626</v>
      </c>
      <c r="D365" s="13" t="s">
        <v>1317</v>
      </c>
      <c r="E365" s="11"/>
      <c r="F365" s="11"/>
      <c r="G365" s="11"/>
    </row>
    <row r="366" spans="1:7" x14ac:dyDescent="0.25">
      <c r="A366" s="8"/>
      <c r="B366" s="17" t="s">
        <v>1381</v>
      </c>
      <c r="C366" s="6"/>
      <c r="D366" s="13"/>
      <c r="E366" s="11"/>
      <c r="F366" s="9">
        <v>808257.8</v>
      </c>
      <c r="G366" s="9"/>
    </row>
    <row r="367" spans="1:7" x14ac:dyDescent="0.25">
      <c r="A367" s="8"/>
      <c r="B367" s="17" t="s">
        <v>1383</v>
      </c>
      <c r="C367" s="6"/>
      <c r="D367" s="13"/>
      <c r="E367" s="11"/>
      <c r="F367" s="11">
        <v>0</v>
      </c>
      <c r="G367" s="11"/>
    </row>
    <row r="368" spans="1:7" x14ac:dyDescent="0.25">
      <c r="A368" s="46"/>
      <c r="B368" s="45" t="s">
        <v>618</v>
      </c>
      <c r="C368" s="44"/>
      <c r="D368" s="44"/>
      <c r="E368" s="52"/>
      <c r="F368" s="52"/>
      <c r="G368" s="52"/>
    </row>
    <row r="369" spans="1:8" x14ac:dyDescent="0.25">
      <c r="A369" s="46"/>
      <c r="B369" s="48" t="s">
        <v>1381</v>
      </c>
      <c r="C369" s="44"/>
      <c r="D369" s="44" t="s">
        <v>9</v>
      </c>
      <c r="E369" s="47">
        <v>0</v>
      </c>
      <c r="F369" s="47">
        <f>F372/F375*100</f>
        <v>0</v>
      </c>
      <c r="G369" s="47" t="e">
        <f>G372/G375*100</f>
        <v>#DIV/0!</v>
      </c>
    </row>
    <row r="370" spans="1:8" x14ac:dyDescent="0.25">
      <c r="A370" s="46"/>
      <c r="B370" s="48" t="s">
        <v>1383</v>
      </c>
      <c r="C370" s="44"/>
      <c r="D370" s="44" t="s">
        <v>9</v>
      </c>
      <c r="E370" s="47">
        <v>0</v>
      </c>
      <c r="F370" s="47">
        <f>F373/F376*100</f>
        <v>100</v>
      </c>
      <c r="G370" s="47" t="e">
        <f>G373/G376*100</f>
        <v>#DIV/0!</v>
      </c>
    </row>
    <row r="371" spans="1:8" ht="90" x14ac:dyDescent="0.25">
      <c r="A371" s="8"/>
      <c r="B371" s="17" t="s">
        <v>623</v>
      </c>
      <c r="C371" s="6" t="s">
        <v>624</v>
      </c>
      <c r="D371" s="13" t="s">
        <v>1317</v>
      </c>
      <c r="E371" s="11"/>
      <c r="F371" s="11"/>
      <c r="G371" s="11"/>
    </row>
    <row r="372" spans="1:8" x14ac:dyDescent="0.25">
      <c r="A372" s="8"/>
      <c r="B372" s="17" t="s">
        <v>1381</v>
      </c>
      <c r="C372" s="6"/>
      <c r="D372" s="13"/>
      <c r="E372" s="11"/>
      <c r="F372" s="9">
        <v>0</v>
      </c>
      <c r="G372" s="9"/>
    </row>
    <row r="373" spans="1:8" x14ac:dyDescent="0.25">
      <c r="A373" s="8"/>
      <c r="B373" s="17" t="s">
        <v>1383</v>
      </c>
      <c r="C373" s="6"/>
      <c r="D373" s="13"/>
      <c r="E373" s="11"/>
      <c r="F373" s="9">
        <v>17223.400000000001</v>
      </c>
      <c r="G373" s="9"/>
    </row>
    <row r="374" spans="1:8" ht="75" x14ac:dyDescent="0.25">
      <c r="A374" s="8"/>
      <c r="B374" s="17" t="s">
        <v>625</v>
      </c>
      <c r="C374" s="6" t="s">
        <v>622</v>
      </c>
      <c r="D374" s="13" t="s">
        <v>1317</v>
      </c>
      <c r="E374" s="11"/>
      <c r="F374" s="11"/>
      <c r="G374" s="11"/>
    </row>
    <row r="375" spans="1:8" x14ac:dyDescent="0.25">
      <c r="A375" s="8"/>
      <c r="B375" s="17" t="s">
        <v>1381</v>
      </c>
      <c r="C375" s="6"/>
      <c r="D375" s="13"/>
      <c r="E375" s="11"/>
      <c r="F375" s="9">
        <v>1366.1</v>
      </c>
      <c r="G375" s="9"/>
    </row>
    <row r="376" spans="1:8" x14ac:dyDescent="0.25">
      <c r="A376" s="8"/>
      <c r="B376" s="17" t="s">
        <v>1383</v>
      </c>
      <c r="C376" s="6"/>
      <c r="D376" s="13"/>
      <c r="E376" s="11"/>
      <c r="F376" s="9">
        <v>17223.400000000001</v>
      </c>
      <c r="G376" s="9"/>
    </row>
    <row r="377" spans="1:8" ht="75" x14ac:dyDescent="0.25">
      <c r="A377" s="44" t="s">
        <v>628</v>
      </c>
      <c r="B377" s="45" t="s">
        <v>629</v>
      </c>
      <c r="C377" s="44"/>
      <c r="D377" s="46"/>
      <c r="E377" s="51"/>
      <c r="F377" s="51"/>
      <c r="G377" s="51"/>
      <c r="H377" s="3" t="s">
        <v>316</v>
      </c>
    </row>
    <row r="378" spans="1:8" x14ac:dyDescent="0.25">
      <c r="A378" s="44"/>
      <c r="B378" s="45" t="s">
        <v>598</v>
      </c>
      <c r="C378" s="44"/>
      <c r="D378" s="44"/>
      <c r="E378" s="52"/>
      <c r="F378" s="52"/>
      <c r="G378" s="52"/>
    </row>
    <row r="379" spans="1:8" x14ac:dyDescent="0.25">
      <c r="A379" s="44"/>
      <c r="B379" s="48" t="s">
        <v>1381</v>
      </c>
      <c r="C379" s="44"/>
      <c r="D379" s="44" t="s">
        <v>9</v>
      </c>
      <c r="E379" s="47">
        <v>13</v>
      </c>
      <c r="F379" s="47">
        <f>F382/F385*100</f>
        <v>6.7848083931005734</v>
      </c>
      <c r="G379" s="47" t="e">
        <f>G382/G385*100</f>
        <v>#DIV/0!</v>
      </c>
    </row>
    <row r="380" spans="1:8" x14ac:dyDescent="0.25">
      <c r="A380" s="44"/>
      <c r="B380" s="48" t="s">
        <v>1383</v>
      </c>
      <c r="C380" s="44"/>
      <c r="D380" s="44" t="s">
        <v>9</v>
      </c>
      <c r="E380" s="47">
        <v>100</v>
      </c>
      <c r="F380" s="47">
        <f>F383/F386*100</f>
        <v>100</v>
      </c>
      <c r="G380" s="47" t="e">
        <f>G383/G386*100</f>
        <v>#DIV/0!</v>
      </c>
    </row>
    <row r="381" spans="1:8" ht="105" x14ac:dyDescent="0.25">
      <c r="A381" s="6"/>
      <c r="B381" s="17" t="s">
        <v>631</v>
      </c>
      <c r="C381" s="6" t="s">
        <v>632</v>
      </c>
      <c r="D381" s="13" t="s">
        <v>1317</v>
      </c>
      <c r="E381" s="11"/>
      <c r="F381" s="11"/>
      <c r="G381" s="11"/>
    </row>
    <row r="382" spans="1:8" x14ac:dyDescent="0.25">
      <c r="A382" s="6"/>
      <c r="B382" s="17" t="s">
        <v>1381</v>
      </c>
      <c r="C382" s="6"/>
      <c r="D382" s="13"/>
      <c r="E382" s="11"/>
      <c r="F382" s="9">
        <v>197977.9</v>
      </c>
      <c r="G382" s="9"/>
    </row>
    <row r="383" spans="1:8" x14ac:dyDescent="0.25">
      <c r="A383" s="6"/>
      <c r="B383" s="17" t="s">
        <v>1383</v>
      </c>
      <c r="C383" s="6"/>
      <c r="D383" s="13"/>
      <c r="E383" s="11"/>
      <c r="F383" s="11">
        <v>3132</v>
      </c>
      <c r="G383" s="11"/>
    </row>
    <row r="384" spans="1:8" ht="90" x14ac:dyDescent="0.25">
      <c r="A384" s="6"/>
      <c r="B384" s="17" t="s">
        <v>633</v>
      </c>
      <c r="C384" s="6" t="s">
        <v>634</v>
      </c>
      <c r="D384" s="13" t="s">
        <v>1317</v>
      </c>
      <c r="E384" s="11"/>
      <c r="F384" s="11"/>
      <c r="G384" s="11"/>
    </row>
    <row r="385" spans="1:8" x14ac:dyDescent="0.25">
      <c r="A385" s="6"/>
      <c r="B385" s="17" t="s">
        <v>1381</v>
      </c>
      <c r="C385" s="6"/>
      <c r="D385" s="13"/>
      <c r="E385" s="11"/>
      <c r="F385" s="9">
        <v>2917958.6</v>
      </c>
      <c r="G385" s="9"/>
    </row>
    <row r="386" spans="1:8" x14ac:dyDescent="0.25">
      <c r="A386" s="6"/>
      <c r="B386" s="17" t="s">
        <v>1383</v>
      </c>
      <c r="C386" s="6"/>
      <c r="D386" s="13"/>
      <c r="E386" s="11"/>
      <c r="F386" s="11">
        <v>3132</v>
      </c>
      <c r="G386" s="11"/>
    </row>
    <row r="387" spans="1:8" x14ac:dyDescent="0.25">
      <c r="A387" s="46"/>
      <c r="B387" s="45" t="s">
        <v>630</v>
      </c>
      <c r="C387" s="44"/>
      <c r="D387" s="44"/>
      <c r="E387" s="52"/>
      <c r="F387" s="52"/>
      <c r="G387" s="52"/>
    </row>
    <row r="388" spans="1:8" x14ac:dyDescent="0.25">
      <c r="A388" s="46"/>
      <c r="B388" s="48" t="s">
        <v>1381</v>
      </c>
      <c r="C388" s="44"/>
      <c r="D388" s="44" t="s">
        <v>9</v>
      </c>
      <c r="E388" s="47">
        <v>0</v>
      </c>
      <c r="F388" s="47">
        <v>0</v>
      </c>
      <c r="G388" s="47">
        <v>0</v>
      </c>
    </row>
    <row r="389" spans="1:8" x14ac:dyDescent="0.25">
      <c r="A389" s="46"/>
      <c r="B389" s="48" t="s">
        <v>1383</v>
      </c>
      <c r="C389" s="44"/>
      <c r="D389" s="44" t="s">
        <v>9</v>
      </c>
      <c r="E389" s="47">
        <v>0</v>
      </c>
      <c r="F389" s="47">
        <v>0</v>
      </c>
      <c r="G389" s="47">
        <v>0</v>
      </c>
    </row>
    <row r="390" spans="1:8" ht="90" x14ac:dyDescent="0.25">
      <c r="A390" s="8"/>
      <c r="B390" s="17" t="s">
        <v>635</v>
      </c>
      <c r="C390" s="6" t="s">
        <v>636</v>
      </c>
      <c r="D390" s="13" t="s">
        <v>1317</v>
      </c>
      <c r="E390" s="11"/>
      <c r="F390" s="11"/>
      <c r="G390" s="11"/>
    </row>
    <row r="391" spans="1:8" x14ac:dyDescent="0.25">
      <c r="A391" s="8"/>
      <c r="B391" s="17" t="s">
        <v>1381</v>
      </c>
      <c r="C391" s="6"/>
      <c r="D391" s="13"/>
      <c r="E391" s="11"/>
      <c r="F391" s="9"/>
      <c r="G391" s="9"/>
    </row>
    <row r="392" spans="1:8" x14ac:dyDescent="0.25">
      <c r="A392" s="8"/>
      <c r="B392" s="17" t="s">
        <v>1383</v>
      </c>
      <c r="C392" s="6"/>
      <c r="D392" s="13"/>
      <c r="E392" s="11"/>
      <c r="F392" s="9"/>
      <c r="G392" s="9"/>
    </row>
    <row r="393" spans="1:8" ht="75" x14ac:dyDescent="0.25">
      <c r="A393" s="8"/>
      <c r="B393" s="17" t="s">
        <v>637</v>
      </c>
      <c r="C393" s="6" t="s">
        <v>638</v>
      </c>
      <c r="D393" s="13" t="s">
        <v>1317</v>
      </c>
      <c r="E393" s="11"/>
      <c r="F393" s="11"/>
      <c r="G393" s="11"/>
    </row>
    <row r="394" spans="1:8" x14ac:dyDescent="0.25">
      <c r="A394" s="8"/>
      <c r="B394" s="17" t="s">
        <v>1381</v>
      </c>
      <c r="C394" s="6"/>
      <c r="D394" s="13"/>
      <c r="E394" s="11"/>
      <c r="F394" s="9"/>
      <c r="G394" s="9"/>
    </row>
    <row r="395" spans="1:8" x14ac:dyDescent="0.25">
      <c r="A395" s="8"/>
      <c r="B395" s="17" t="s">
        <v>1383</v>
      </c>
      <c r="C395" s="6"/>
      <c r="D395" s="13"/>
      <c r="E395" s="11"/>
      <c r="F395" s="9"/>
      <c r="G395" s="9"/>
    </row>
    <row r="396" spans="1:8" ht="30" x14ac:dyDescent="0.25">
      <c r="A396" s="44" t="s">
        <v>639</v>
      </c>
      <c r="B396" s="45" t="s">
        <v>1338</v>
      </c>
      <c r="C396" s="44"/>
      <c r="D396" s="46"/>
      <c r="E396" s="51"/>
      <c r="F396" s="51"/>
      <c r="G396" s="51"/>
    </row>
    <row r="397" spans="1:8" ht="135" x14ac:dyDescent="0.25">
      <c r="A397" s="46"/>
      <c r="B397" s="45" t="s">
        <v>640</v>
      </c>
      <c r="C397" s="44"/>
      <c r="D397" s="44" t="s">
        <v>1317</v>
      </c>
      <c r="E397" s="47">
        <v>188.48</v>
      </c>
      <c r="F397" s="47">
        <f>F398/(F399+F400+F401+F402+F403+F404+F405+F406)</f>
        <v>0</v>
      </c>
      <c r="G397" s="47" t="e">
        <f>G398/(G399+G400+G401+G402+G403+G404+G405+G406)</f>
        <v>#DIV/0!</v>
      </c>
      <c r="H397" s="3" t="s">
        <v>647</v>
      </c>
    </row>
    <row r="398" spans="1:8" ht="60" x14ac:dyDescent="0.25">
      <c r="A398" s="8"/>
      <c r="B398" s="17" t="s">
        <v>641</v>
      </c>
      <c r="C398" s="6" t="s">
        <v>620</v>
      </c>
      <c r="D398" s="13" t="s">
        <v>1317</v>
      </c>
      <c r="E398" s="11"/>
      <c r="F398" s="11">
        <v>0</v>
      </c>
      <c r="G398" s="11"/>
    </row>
    <row r="399" spans="1:8" ht="60" x14ac:dyDescent="0.25">
      <c r="A399" s="8"/>
      <c r="B399" s="17" t="s">
        <v>469</v>
      </c>
      <c r="C399" s="6" t="s">
        <v>408</v>
      </c>
      <c r="D399" s="13" t="s">
        <v>1124</v>
      </c>
      <c r="E399" s="11"/>
      <c r="F399" s="11">
        <v>6084</v>
      </c>
      <c r="G399" s="11"/>
    </row>
    <row r="400" spans="1:8" ht="60" x14ac:dyDescent="0.25">
      <c r="A400" s="8"/>
      <c r="B400" s="17" t="s">
        <v>470</v>
      </c>
      <c r="C400" s="6" t="s">
        <v>409</v>
      </c>
      <c r="D400" s="13" t="s">
        <v>1124</v>
      </c>
      <c r="E400" s="11"/>
      <c r="F400" s="11">
        <v>425</v>
      </c>
      <c r="G400" s="11"/>
    </row>
    <row r="401" spans="1:8" ht="60" x14ac:dyDescent="0.25">
      <c r="A401" s="8"/>
      <c r="B401" s="17" t="s">
        <v>471</v>
      </c>
      <c r="C401" s="6" t="s">
        <v>472</v>
      </c>
      <c r="D401" s="13" t="s">
        <v>1124</v>
      </c>
      <c r="E401" s="11"/>
      <c r="F401" s="11">
        <v>0</v>
      </c>
      <c r="G401" s="11"/>
    </row>
    <row r="402" spans="1:8" ht="60" x14ac:dyDescent="0.25">
      <c r="A402" s="8"/>
      <c r="B402" s="17" t="s">
        <v>473</v>
      </c>
      <c r="C402" s="6" t="s">
        <v>393</v>
      </c>
      <c r="D402" s="13" t="s">
        <v>1124</v>
      </c>
      <c r="E402" s="11"/>
      <c r="F402" s="11">
        <v>0</v>
      </c>
      <c r="G402" s="11"/>
    </row>
    <row r="403" spans="1:8" ht="60" x14ac:dyDescent="0.25">
      <c r="A403" s="8"/>
      <c r="B403" s="17" t="s">
        <v>474</v>
      </c>
      <c r="C403" s="6" t="s">
        <v>392</v>
      </c>
      <c r="D403" s="13" t="s">
        <v>1124</v>
      </c>
      <c r="E403" s="11"/>
      <c r="F403" s="11">
        <v>0</v>
      </c>
      <c r="G403" s="11"/>
    </row>
    <row r="404" spans="1:8" ht="60" x14ac:dyDescent="0.25">
      <c r="A404" s="8"/>
      <c r="B404" s="17" t="s">
        <v>475</v>
      </c>
      <c r="C404" s="6" t="s">
        <v>394</v>
      </c>
      <c r="D404" s="13" t="s">
        <v>1124</v>
      </c>
      <c r="E404" s="11"/>
      <c r="F404" s="11">
        <v>0</v>
      </c>
      <c r="G404" s="11"/>
    </row>
    <row r="405" spans="1:8" ht="60" x14ac:dyDescent="0.25">
      <c r="A405" s="8"/>
      <c r="B405" s="17" t="s">
        <v>476</v>
      </c>
      <c r="C405" s="6" t="s">
        <v>477</v>
      </c>
      <c r="D405" s="13" t="s">
        <v>1124</v>
      </c>
      <c r="E405" s="11"/>
      <c r="F405" s="11">
        <v>0</v>
      </c>
      <c r="G405" s="11"/>
    </row>
    <row r="406" spans="1:8" ht="45" x14ac:dyDescent="0.25">
      <c r="A406" s="8"/>
      <c r="B406" s="17" t="s">
        <v>642</v>
      </c>
      <c r="C406" s="6" t="s">
        <v>479</v>
      </c>
      <c r="D406" s="13" t="s">
        <v>1124</v>
      </c>
      <c r="E406" s="11"/>
      <c r="F406" s="11">
        <v>155</v>
      </c>
      <c r="G406" s="11"/>
    </row>
    <row r="407" spans="1:8" ht="120" x14ac:dyDescent="0.25">
      <c r="A407" s="46"/>
      <c r="B407" s="45" t="s">
        <v>646</v>
      </c>
      <c r="C407" s="44"/>
      <c r="D407" s="44"/>
      <c r="E407" s="47"/>
      <c r="F407" s="47"/>
      <c r="G407" s="47"/>
      <c r="H407" s="3" t="s">
        <v>648</v>
      </c>
    </row>
    <row r="408" spans="1:8" x14ac:dyDescent="0.25">
      <c r="A408" s="46"/>
      <c r="B408" s="48" t="s">
        <v>1381</v>
      </c>
      <c r="C408" s="44"/>
      <c r="D408" s="44" t="s">
        <v>1317</v>
      </c>
      <c r="E408" s="47">
        <v>387.3</v>
      </c>
      <c r="F408" s="47">
        <v>428.31</v>
      </c>
      <c r="G408" s="47">
        <v>428.31</v>
      </c>
      <c r="H408" s="3"/>
    </row>
    <row r="409" spans="1:8" x14ac:dyDescent="0.25">
      <c r="A409" s="46"/>
      <c r="B409" s="48" t="s">
        <v>1383</v>
      </c>
      <c r="C409" s="44"/>
      <c r="D409" s="44" t="s">
        <v>1317</v>
      </c>
      <c r="E409" s="47">
        <v>29.2</v>
      </c>
      <c r="F409" s="47">
        <v>37.46</v>
      </c>
      <c r="G409" s="47">
        <v>37.46</v>
      </c>
      <c r="H409" s="3"/>
    </row>
    <row r="410" spans="1:8" ht="75" x14ac:dyDescent="0.25">
      <c r="A410" s="8"/>
      <c r="B410" s="17" t="s">
        <v>643</v>
      </c>
      <c r="C410" s="6" t="s">
        <v>634</v>
      </c>
      <c r="D410" s="13" t="s">
        <v>1317</v>
      </c>
      <c r="E410" s="11"/>
      <c r="F410" s="11"/>
      <c r="G410" s="11"/>
    </row>
    <row r="411" spans="1:8" x14ac:dyDescent="0.25">
      <c r="A411" s="8"/>
      <c r="B411" s="17" t="s">
        <v>1381</v>
      </c>
      <c r="C411" s="6"/>
      <c r="D411" s="13"/>
      <c r="E411" s="11"/>
      <c r="F411" s="11">
        <v>4155935.7</v>
      </c>
      <c r="G411" s="11"/>
    </row>
    <row r="412" spans="1:8" x14ac:dyDescent="0.25">
      <c r="A412" s="8"/>
      <c r="B412" s="17" t="s">
        <v>1383</v>
      </c>
      <c r="C412" s="6"/>
      <c r="D412" s="13"/>
      <c r="E412" s="11"/>
      <c r="F412" s="11">
        <v>3132</v>
      </c>
      <c r="G412" s="11"/>
    </row>
    <row r="413" spans="1:8" ht="75" x14ac:dyDescent="0.25">
      <c r="A413" s="8"/>
      <c r="B413" s="17" t="s">
        <v>644</v>
      </c>
      <c r="C413" s="6" t="s">
        <v>645</v>
      </c>
      <c r="D413" s="13" t="s">
        <v>1124</v>
      </c>
      <c r="E413" s="11"/>
      <c r="F413" s="11"/>
      <c r="G413" s="11"/>
    </row>
    <row r="414" spans="1:8" x14ac:dyDescent="0.25">
      <c r="A414" s="8"/>
      <c r="B414" s="17" t="s">
        <v>1381</v>
      </c>
      <c r="C414" s="6"/>
      <c r="D414" s="13"/>
      <c r="E414" s="11"/>
      <c r="F414" s="11">
        <v>10295</v>
      </c>
      <c r="G414" s="11"/>
    </row>
    <row r="415" spans="1:8" x14ac:dyDescent="0.25">
      <c r="A415" s="8"/>
      <c r="B415" s="17" t="s">
        <v>1383</v>
      </c>
      <c r="C415" s="6"/>
      <c r="D415" s="13"/>
      <c r="E415" s="11"/>
      <c r="F415" s="11">
        <v>104</v>
      </c>
      <c r="G415" s="11"/>
    </row>
    <row r="416" spans="1:8" ht="60" x14ac:dyDescent="0.25">
      <c r="A416" s="10" t="s">
        <v>676</v>
      </c>
      <c r="B416" s="18" t="s">
        <v>649</v>
      </c>
      <c r="C416" s="8"/>
      <c r="D416" s="8"/>
      <c r="E416" s="8"/>
      <c r="F416" s="8"/>
      <c r="G416" s="8"/>
    </row>
    <row r="417" spans="1:8" ht="90" x14ac:dyDescent="0.25">
      <c r="A417" s="44" t="s">
        <v>677</v>
      </c>
      <c r="B417" s="45" t="s">
        <v>650</v>
      </c>
      <c r="C417" s="46"/>
      <c r="D417" s="44"/>
      <c r="E417" s="52"/>
      <c r="F417" s="52"/>
      <c r="G417" s="52"/>
      <c r="H417" s="3" t="s">
        <v>316</v>
      </c>
    </row>
    <row r="418" spans="1:8" x14ac:dyDescent="0.25">
      <c r="A418" s="44"/>
      <c r="B418" s="48" t="s">
        <v>1381</v>
      </c>
      <c r="C418" s="46"/>
      <c r="D418" s="44" t="s">
        <v>9</v>
      </c>
      <c r="E418" s="47">
        <v>0</v>
      </c>
      <c r="F418" s="47">
        <v>12.5</v>
      </c>
      <c r="G418" s="47" t="e">
        <f>G421/G424*100</f>
        <v>#DIV/0!</v>
      </c>
      <c r="H418" s="3"/>
    </row>
    <row r="419" spans="1:8" x14ac:dyDescent="0.25">
      <c r="A419" s="44"/>
      <c r="B419" s="48" t="s">
        <v>1383</v>
      </c>
      <c r="C419" s="46"/>
      <c r="D419" s="44" t="s">
        <v>9</v>
      </c>
      <c r="E419" s="47">
        <v>0</v>
      </c>
      <c r="F419" s="47" t="e">
        <f>F422/F425*100</f>
        <v>#DIV/0!</v>
      </c>
      <c r="G419" s="47" t="e">
        <f>G422/G425*100</f>
        <v>#DIV/0!</v>
      </c>
      <c r="H419" s="3"/>
    </row>
    <row r="420" spans="1:8" ht="60" x14ac:dyDescent="0.25">
      <c r="A420" s="8"/>
      <c r="B420" s="17" t="s">
        <v>651</v>
      </c>
      <c r="C420" s="6" t="s">
        <v>652</v>
      </c>
      <c r="D420" s="13" t="s">
        <v>1315</v>
      </c>
      <c r="E420" s="11"/>
      <c r="F420" s="11"/>
      <c r="G420" s="11"/>
    </row>
    <row r="421" spans="1:8" x14ac:dyDescent="0.25">
      <c r="A421" s="8"/>
      <c r="B421" s="17" t="s">
        <v>1381</v>
      </c>
      <c r="C421" s="6"/>
      <c r="D421" s="13"/>
      <c r="E421" s="11"/>
      <c r="F421" s="11">
        <v>8</v>
      </c>
      <c r="G421" s="11"/>
    </row>
    <row r="422" spans="1:8" x14ac:dyDescent="0.25">
      <c r="A422" s="8"/>
      <c r="B422" s="17" t="s">
        <v>1383</v>
      </c>
      <c r="C422" s="6"/>
      <c r="D422" s="13"/>
      <c r="E422" s="11"/>
      <c r="F422" s="11">
        <v>2</v>
      </c>
      <c r="G422" s="11"/>
    </row>
    <row r="423" spans="1:8" ht="45" x14ac:dyDescent="0.25">
      <c r="A423" s="8"/>
      <c r="B423" s="17" t="s">
        <v>653</v>
      </c>
      <c r="C423" s="6" t="s">
        <v>654</v>
      </c>
      <c r="D423" s="13" t="s">
        <v>1315</v>
      </c>
      <c r="E423" s="11"/>
      <c r="F423" s="11"/>
      <c r="G423" s="11"/>
    </row>
    <row r="424" spans="1:8" x14ac:dyDescent="0.25">
      <c r="A424" s="8"/>
      <c r="B424" s="17" t="s">
        <v>1381</v>
      </c>
      <c r="C424" s="6"/>
      <c r="D424" s="13"/>
      <c r="E424" s="11"/>
      <c r="F424" s="11">
        <v>28</v>
      </c>
      <c r="G424" s="11"/>
    </row>
    <row r="425" spans="1:8" x14ac:dyDescent="0.25">
      <c r="A425" s="8"/>
      <c r="B425" s="17" t="s">
        <v>1383</v>
      </c>
      <c r="C425" s="6"/>
      <c r="D425" s="13"/>
      <c r="E425" s="11"/>
      <c r="F425" s="11">
        <v>0</v>
      </c>
      <c r="G425" s="11"/>
    </row>
    <row r="426" spans="1:8" ht="105" x14ac:dyDescent="0.25">
      <c r="A426" s="113" t="s">
        <v>1709</v>
      </c>
      <c r="B426" s="105" t="s">
        <v>1710</v>
      </c>
      <c r="C426" s="129"/>
      <c r="D426" s="113" t="s">
        <v>9</v>
      </c>
      <c r="E426" s="153" t="e">
        <f>E427/E428*100</f>
        <v>#DIV/0!</v>
      </c>
      <c r="F426" s="153" t="e">
        <f t="shared" ref="F426:G426" si="9">F427/F428*100</f>
        <v>#DIV/0!</v>
      </c>
      <c r="G426" s="153" t="e">
        <f t="shared" si="9"/>
        <v>#DIV/0!</v>
      </c>
    </row>
    <row r="427" spans="1:8" ht="90" x14ac:dyDescent="0.25">
      <c r="A427" s="113"/>
      <c r="B427" s="105" t="s">
        <v>1711</v>
      </c>
      <c r="C427" s="129"/>
      <c r="D427" s="113" t="s">
        <v>1315</v>
      </c>
      <c r="E427" s="153"/>
      <c r="F427" s="153"/>
      <c r="G427" s="153"/>
    </row>
    <row r="428" spans="1:8" x14ac:dyDescent="0.25">
      <c r="A428" s="113"/>
      <c r="B428" s="105" t="s">
        <v>1712</v>
      </c>
      <c r="C428" s="129"/>
      <c r="D428" s="113" t="s">
        <v>1315</v>
      </c>
      <c r="E428" s="153"/>
      <c r="F428" s="153"/>
      <c r="G428" s="153"/>
    </row>
    <row r="429" spans="1:8" ht="60" x14ac:dyDescent="0.25">
      <c r="A429" s="49" t="s">
        <v>655</v>
      </c>
      <c r="B429" s="50" t="s">
        <v>656</v>
      </c>
      <c r="C429" s="46"/>
      <c r="D429" s="46"/>
      <c r="E429" s="46"/>
      <c r="F429" s="46"/>
      <c r="G429" s="46"/>
    </row>
    <row r="430" spans="1:8" ht="75" x14ac:dyDescent="0.25">
      <c r="A430" s="44" t="s">
        <v>658</v>
      </c>
      <c r="B430" s="45" t="s">
        <v>657</v>
      </c>
      <c r="C430" s="44"/>
      <c r="D430" s="44"/>
      <c r="E430" s="52"/>
      <c r="F430" s="52"/>
      <c r="G430" s="52"/>
      <c r="H430" s="3" t="s">
        <v>669</v>
      </c>
    </row>
    <row r="431" spans="1:8" x14ac:dyDescent="0.25">
      <c r="A431" s="44"/>
      <c r="B431" s="45" t="s">
        <v>659</v>
      </c>
      <c r="C431" s="44"/>
      <c r="D431" s="44"/>
      <c r="E431" s="52"/>
      <c r="F431" s="52"/>
      <c r="G431" s="52"/>
    </row>
    <row r="432" spans="1:8" x14ac:dyDescent="0.25">
      <c r="A432" s="44"/>
      <c r="B432" s="48" t="s">
        <v>1381</v>
      </c>
      <c r="C432" s="44"/>
      <c r="D432" s="44" t="s">
        <v>9</v>
      </c>
      <c r="E432" s="47">
        <v>76.989999999999995</v>
      </c>
      <c r="F432" s="47">
        <f>F435/F438*100</f>
        <v>72.454078876283091</v>
      </c>
      <c r="G432" s="47" t="e">
        <f>G435/G438*100</f>
        <v>#DIV/0!</v>
      </c>
    </row>
    <row r="433" spans="1:7" x14ac:dyDescent="0.25">
      <c r="A433" s="44"/>
      <c r="B433" s="48" t="s">
        <v>1383</v>
      </c>
      <c r="C433" s="44"/>
      <c r="D433" s="44" t="s">
        <v>9</v>
      </c>
      <c r="E433" s="47">
        <v>100</v>
      </c>
      <c r="F433" s="47">
        <f>F436/F439*100</f>
        <v>100</v>
      </c>
      <c r="G433" s="47" t="e">
        <f>G436/G439*100</f>
        <v>#DIV/0!</v>
      </c>
    </row>
    <row r="434" spans="1:7" ht="75" x14ac:dyDescent="0.25">
      <c r="A434" s="6"/>
      <c r="B434" s="17" t="s">
        <v>660</v>
      </c>
      <c r="C434" s="6" t="s">
        <v>661</v>
      </c>
      <c r="D434" s="13" t="s">
        <v>1314</v>
      </c>
      <c r="E434" s="11"/>
      <c r="F434" s="11"/>
      <c r="G434" s="11"/>
    </row>
    <row r="435" spans="1:7" x14ac:dyDescent="0.25">
      <c r="A435" s="6"/>
      <c r="B435" s="17" t="s">
        <v>1381</v>
      </c>
      <c r="C435" s="6"/>
      <c r="D435" s="13"/>
      <c r="E435" s="11"/>
      <c r="F435" s="11">
        <v>182393</v>
      </c>
      <c r="G435" s="11"/>
    </row>
    <row r="436" spans="1:7" x14ac:dyDescent="0.25">
      <c r="A436" s="6"/>
      <c r="B436" s="17" t="s">
        <v>1383</v>
      </c>
      <c r="C436" s="6"/>
      <c r="D436" s="13"/>
      <c r="E436" s="11"/>
      <c r="F436" s="11">
        <v>4323</v>
      </c>
      <c r="G436" s="11"/>
    </row>
    <row r="437" spans="1:7" ht="75" x14ac:dyDescent="0.25">
      <c r="A437" s="6"/>
      <c r="B437" s="17" t="s">
        <v>662</v>
      </c>
      <c r="C437" s="6" t="s">
        <v>663</v>
      </c>
      <c r="D437" s="13" t="s">
        <v>1314</v>
      </c>
      <c r="E437" s="11"/>
      <c r="F437" s="11"/>
      <c r="G437" s="11"/>
    </row>
    <row r="438" spans="1:7" x14ac:dyDescent="0.25">
      <c r="A438" s="6"/>
      <c r="B438" s="17" t="s">
        <v>1381</v>
      </c>
      <c r="C438" s="6"/>
      <c r="D438" s="13"/>
      <c r="E438" s="11"/>
      <c r="F438" s="11">
        <v>251736</v>
      </c>
      <c r="G438" s="11"/>
    </row>
    <row r="439" spans="1:7" x14ac:dyDescent="0.25">
      <c r="A439" s="6"/>
      <c r="B439" s="17" t="s">
        <v>1383</v>
      </c>
      <c r="C439" s="6"/>
      <c r="D439" s="13"/>
      <c r="E439" s="11"/>
      <c r="F439" s="11">
        <v>4323</v>
      </c>
      <c r="G439" s="11"/>
    </row>
    <row r="440" spans="1:7" x14ac:dyDescent="0.25">
      <c r="A440" s="44"/>
      <c r="B440" s="45" t="s">
        <v>664</v>
      </c>
      <c r="C440" s="44"/>
      <c r="D440" s="44"/>
      <c r="E440" s="52"/>
      <c r="F440" s="52"/>
      <c r="G440" s="52"/>
    </row>
    <row r="441" spans="1:7" x14ac:dyDescent="0.25">
      <c r="A441" s="44"/>
      <c r="B441" s="48" t="s">
        <v>1381</v>
      </c>
      <c r="C441" s="44"/>
      <c r="D441" s="44" t="s">
        <v>9</v>
      </c>
      <c r="E441" s="47">
        <v>87.98</v>
      </c>
      <c r="F441" s="47">
        <f>F444/F447*100</f>
        <v>72.408239382893953</v>
      </c>
      <c r="G441" s="47" t="e">
        <f>G444/G447*100</f>
        <v>#DIV/0!</v>
      </c>
    </row>
    <row r="442" spans="1:7" x14ac:dyDescent="0.25">
      <c r="A442" s="44"/>
      <c r="B442" s="48" t="s">
        <v>1383</v>
      </c>
      <c r="C442" s="44"/>
      <c r="D442" s="44" t="s">
        <v>9</v>
      </c>
      <c r="E442" s="47">
        <v>0</v>
      </c>
      <c r="F442" s="47">
        <v>0</v>
      </c>
      <c r="G442" s="47" t="e">
        <f>G445/G448*100</f>
        <v>#DIV/0!</v>
      </c>
    </row>
    <row r="443" spans="1:7" ht="75" x14ac:dyDescent="0.25">
      <c r="A443" s="6"/>
      <c r="B443" s="17" t="s">
        <v>665</v>
      </c>
      <c r="C443" s="6" t="s">
        <v>666</v>
      </c>
      <c r="D443" s="13" t="s">
        <v>1314</v>
      </c>
      <c r="E443" s="11"/>
      <c r="F443" s="11"/>
      <c r="G443" s="11"/>
    </row>
    <row r="444" spans="1:7" x14ac:dyDescent="0.25">
      <c r="A444" s="6"/>
      <c r="B444" s="17" t="s">
        <v>1381</v>
      </c>
      <c r="C444" s="6"/>
      <c r="D444" s="13"/>
      <c r="E444" s="11"/>
      <c r="F444" s="11">
        <v>42710</v>
      </c>
      <c r="G444" s="11"/>
    </row>
    <row r="445" spans="1:7" x14ac:dyDescent="0.25">
      <c r="A445" s="6"/>
      <c r="B445" s="17" t="s">
        <v>1383</v>
      </c>
      <c r="C445" s="6"/>
      <c r="D445" s="13"/>
      <c r="E445" s="11"/>
      <c r="F445" s="11">
        <v>0</v>
      </c>
      <c r="G445" s="11"/>
    </row>
    <row r="446" spans="1:7" ht="75" x14ac:dyDescent="0.25">
      <c r="A446" s="6"/>
      <c r="B446" s="17" t="s">
        <v>667</v>
      </c>
      <c r="C446" s="6" t="s">
        <v>668</v>
      </c>
      <c r="D446" s="13" t="s">
        <v>1314</v>
      </c>
      <c r="E446" s="11"/>
      <c r="F446" s="11"/>
      <c r="G446" s="11"/>
    </row>
    <row r="447" spans="1:7" x14ac:dyDescent="0.25">
      <c r="A447" s="6"/>
      <c r="B447" s="17" t="s">
        <v>1381</v>
      </c>
      <c r="C447" s="6"/>
      <c r="D447" s="13"/>
      <c r="E447" s="11"/>
      <c r="F447" s="11">
        <v>58985</v>
      </c>
      <c r="G447" s="11"/>
    </row>
    <row r="448" spans="1:7" x14ac:dyDescent="0.25">
      <c r="A448" s="6"/>
      <c r="B448" s="17" t="s">
        <v>1383</v>
      </c>
      <c r="C448" s="6"/>
      <c r="D448" s="13"/>
      <c r="E448" s="11"/>
      <c r="F448" s="11">
        <v>0</v>
      </c>
      <c r="G448" s="11"/>
    </row>
    <row r="449" spans="1:8" ht="75" x14ac:dyDescent="0.25">
      <c r="A449" s="44" t="s">
        <v>671</v>
      </c>
      <c r="B449" s="45" t="s">
        <v>670</v>
      </c>
      <c r="C449" s="44"/>
      <c r="D449" s="44" t="s">
        <v>9</v>
      </c>
      <c r="E449" s="47">
        <v>0</v>
      </c>
      <c r="F449" s="47">
        <v>0</v>
      </c>
      <c r="G449" s="47">
        <v>0</v>
      </c>
      <c r="H449" s="3" t="s">
        <v>158</v>
      </c>
    </row>
    <row r="450" spans="1:8" ht="60" x14ac:dyDescent="0.25">
      <c r="A450" s="6"/>
      <c r="B450" s="17" t="s">
        <v>672</v>
      </c>
      <c r="C450" s="6" t="s">
        <v>673</v>
      </c>
      <c r="D450" s="13" t="s">
        <v>1315</v>
      </c>
      <c r="E450" s="11"/>
      <c r="F450" s="11">
        <v>0</v>
      </c>
      <c r="G450" s="11"/>
    </row>
    <row r="451" spans="1:8" ht="45" x14ac:dyDescent="0.25">
      <c r="A451" s="6"/>
      <c r="B451" s="17" t="s">
        <v>674</v>
      </c>
      <c r="C451" s="6" t="s">
        <v>675</v>
      </c>
      <c r="D451" s="13" t="s">
        <v>1315</v>
      </c>
      <c r="E451" s="11"/>
      <c r="F451" s="11">
        <v>16</v>
      </c>
      <c r="G451" s="11"/>
    </row>
    <row r="452" spans="1:8" ht="75" x14ac:dyDescent="0.25">
      <c r="A452" s="44" t="s">
        <v>679</v>
      </c>
      <c r="B452" s="45" t="s">
        <v>678</v>
      </c>
      <c r="C452" s="44"/>
      <c r="D452" s="44" t="s">
        <v>9</v>
      </c>
      <c r="E452" s="47">
        <v>0</v>
      </c>
      <c r="F452" s="47">
        <v>0</v>
      </c>
      <c r="G452" s="47">
        <v>0</v>
      </c>
      <c r="H452" s="3" t="s">
        <v>158</v>
      </c>
    </row>
    <row r="453" spans="1:8" ht="60" x14ac:dyDescent="0.25">
      <c r="A453" s="6"/>
      <c r="B453" s="17" t="s">
        <v>681</v>
      </c>
      <c r="C453" s="6" t="s">
        <v>682</v>
      </c>
      <c r="D453" s="13" t="s">
        <v>1315</v>
      </c>
      <c r="E453" s="11"/>
      <c r="F453" s="11">
        <v>0</v>
      </c>
      <c r="G453" s="11"/>
    </row>
    <row r="454" spans="1:8" ht="60" x14ac:dyDescent="0.25">
      <c r="A454" s="6"/>
      <c r="B454" s="17" t="s">
        <v>680</v>
      </c>
      <c r="C454" s="6" t="s">
        <v>675</v>
      </c>
      <c r="D454" s="13" t="s">
        <v>1315</v>
      </c>
      <c r="E454" s="11"/>
      <c r="F454" s="11">
        <v>16</v>
      </c>
      <c r="G454" s="11"/>
    </row>
    <row r="455" spans="1:8" ht="75" x14ac:dyDescent="0.25">
      <c r="A455" s="44" t="s">
        <v>683</v>
      </c>
      <c r="B455" s="45" t="s">
        <v>684</v>
      </c>
      <c r="C455" s="44"/>
      <c r="D455" s="44"/>
      <c r="E455" s="52"/>
      <c r="F455" s="52"/>
      <c r="G455" s="52"/>
      <c r="H455" s="3" t="s">
        <v>316</v>
      </c>
    </row>
    <row r="456" spans="1:8" x14ac:dyDescent="0.25">
      <c r="A456" s="44"/>
      <c r="B456" s="48" t="s">
        <v>1381</v>
      </c>
      <c r="C456" s="44"/>
      <c r="D456" s="44" t="s">
        <v>9</v>
      </c>
      <c r="E456" s="47">
        <v>0.23</v>
      </c>
      <c r="F456" s="47">
        <f>F459/F462*100</f>
        <v>1.3843868179362506</v>
      </c>
      <c r="G456" s="47" t="e">
        <f>G459/G462*100</f>
        <v>#DIV/0!</v>
      </c>
      <c r="H456" s="3"/>
    </row>
    <row r="457" spans="1:8" x14ac:dyDescent="0.25">
      <c r="A457" s="44"/>
      <c r="B457" s="48" t="s">
        <v>1383</v>
      </c>
      <c r="C457" s="44"/>
      <c r="D457" s="44" t="s">
        <v>9</v>
      </c>
      <c r="E457" s="47">
        <v>0</v>
      </c>
      <c r="F457" s="47">
        <f>F460/F463*100</f>
        <v>0</v>
      </c>
      <c r="G457" s="47" t="e">
        <f>G460/G463*100</f>
        <v>#DIV/0!</v>
      </c>
      <c r="H457" s="3"/>
    </row>
    <row r="458" spans="1:8" ht="75" x14ac:dyDescent="0.25">
      <c r="A458" s="6"/>
      <c r="B458" s="17" t="s">
        <v>685</v>
      </c>
      <c r="C458" s="6" t="s">
        <v>686</v>
      </c>
      <c r="D458" s="13" t="s">
        <v>1314</v>
      </c>
      <c r="E458" s="11"/>
      <c r="F458" s="11"/>
      <c r="G458" s="11"/>
    </row>
    <row r="459" spans="1:8" x14ac:dyDescent="0.25">
      <c r="A459" s="6"/>
      <c r="B459" s="17" t="s">
        <v>1381</v>
      </c>
      <c r="C459" s="6"/>
      <c r="D459" s="13"/>
      <c r="E459" s="11"/>
      <c r="F459" s="11">
        <v>3485</v>
      </c>
      <c r="G459" s="11"/>
    </row>
    <row r="460" spans="1:8" x14ac:dyDescent="0.25">
      <c r="A460" s="6"/>
      <c r="B460" s="17" t="s">
        <v>1383</v>
      </c>
      <c r="C460" s="6"/>
      <c r="D460" s="13"/>
      <c r="E460" s="11"/>
      <c r="F460" s="11">
        <v>0</v>
      </c>
      <c r="G460" s="11"/>
    </row>
    <row r="461" spans="1:8" ht="75" x14ac:dyDescent="0.25">
      <c r="A461" s="6"/>
      <c r="B461" s="17" t="s">
        <v>662</v>
      </c>
      <c r="C461" s="6" t="s">
        <v>663</v>
      </c>
      <c r="D461" s="13" t="s">
        <v>1314</v>
      </c>
      <c r="E461" s="11"/>
      <c r="F461" s="11"/>
      <c r="G461" s="11"/>
    </row>
    <row r="462" spans="1:8" x14ac:dyDescent="0.25">
      <c r="A462" s="6"/>
      <c r="B462" s="17" t="s">
        <v>1381</v>
      </c>
      <c r="C462" s="6"/>
      <c r="D462" s="13"/>
      <c r="E462" s="11"/>
      <c r="F462" s="11">
        <v>251736</v>
      </c>
      <c r="G462" s="11"/>
    </row>
    <row r="463" spans="1:8" x14ac:dyDescent="0.25">
      <c r="A463" s="6"/>
      <c r="B463" s="17" t="s">
        <v>1383</v>
      </c>
      <c r="C463" s="6"/>
      <c r="D463" s="13"/>
      <c r="E463" s="11"/>
      <c r="F463" s="11">
        <v>4323</v>
      </c>
      <c r="G463" s="11"/>
    </row>
    <row r="464" spans="1:8" ht="75" x14ac:dyDescent="0.25">
      <c r="A464" s="44" t="s">
        <v>918</v>
      </c>
      <c r="B464" s="45" t="s">
        <v>687</v>
      </c>
      <c r="C464" s="44"/>
      <c r="D464" s="44"/>
      <c r="E464" s="52"/>
      <c r="F464" s="52"/>
      <c r="G464" s="52"/>
      <c r="H464" s="3" t="s">
        <v>316</v>
      </c>
    </row>
    <row r="465" spans="1:8" x14ac:dyDescent="0.25">
      <c r="A465" s="44"/>
      <c r="B465" s="48" t="s">
        <v>1381</v>
      </c>
      <c r="C465" s="44"/>
      <c r="D465" s="44" t="s">
        <v>9</v>
      </c>
      <c r="E465" s="47">
        <v>1.96</v>
      </c>
      <c r="F465" s="47">
        <f>F468/F471*100</f>
        <v>11.489020243429625</v>
      </c>
      <c r="G465" s="47" t="e">
        <f>G468/G471*100</f>
        <v>#DIV/0!</v>
      </c>
      <c r="H465" s="3"/>
    </row>
    <row r="466" spans="1:8" x14ac:dyDescent="0.25">
      <c r="A466" s="44"/>
      <c r="B466" s="48" t="s">
        <v>1383</v>
      </c>
      <c r="C466" s="44"/>
      <c r="D466" s="44" t="s">
        <v>9</v>
      </c>
      <c r="E466" s="47">
        <v>0</v>
      </c>
      <c r="F466" s="47">
        <f>F469/F472*100</f>
        <v>0</v>
      </c>
      <c r="G466" s="47" t="e">
        <f>G469/G472*100</f>
        <v>#DIV/0!</v>
      </c>
      <c r="H466" s="3"/>
    </row>
    <row r="467" spans="1:8" ht="75" x14ac:dyDescent="0.25">
      <c r="A467" s="6"/>
      <c r="B467" s="17" t="s">
        <v>688</v>
      </c>
      <c r="C467" s="6" t="s">
        <v>689</v>
      </c>
      <c r="D467" s="13" t="s">
        <v>1314</v>
      </c>
      <c r="E467" s="11"/>
      <c r="F467" s="11"/>
      <c r="G467" s="11"/>
    </row>
    <row r="468" spans="1:8" x14ac:dyDescent="0.25">
      <c r="A468" s="6"/>
      <c r="B468" s="17" t="s">
        <v>1381</v>
      </c>
      <c r="C468" s="6"/>
      <c r="D468" s="13"/>
      <c r="E468" s="11"/>
      <c r="F468" s="11">
        <v>28922</v>
      </c>
      <c r="G468" s="11"/>
    </row>
    <row r="469" spans="1:8" x14ac:dyDescent="0.25">
      <c r="A469" s="6"/>
      <c r="B469" s="17" t="s">
        <v>1383</v>
      </c>
      <c r="C469" s="6"/>
      <c r="D469" s="13"/>
      <c r="E469" s="11"/>
      <c r="F469" s="11">
        <v>0</v>
      </c>
      <c r="G469" s="11"/>
    </row>
    <row r="470" spans="1:8" ht="75" x14ac:dyDescent="0.25">
      <c r="A470" s="6"/>
      <c r="B470" s="17" t="s">
        <v>662</v>
      </c>
      <c r="C470" s="6" t="s">
        <v>663</v>
      </c>
      <c r="D470" s="13" t="s">
        <v>1314</v>
      </c>
      <c r="E470" s="11"/>
      <c r="F470" s="11"/>
      <c r="G470" s="11"/>
      <c r="H470" s="3"/>
    </row>
    <row r="471" spans="1:8" x14ac:dyDescent="0.25">
      <c r="A471" s="6"/>
      <c r="B471" s="17" t="s">
        <v>1381</v>
      </c>
      <c r="C471" s="6"/>
      <c r="D471" s="13"/>
      <c r="E471" s="11"/>
      <c r="F471" s="11">
        <v>251736</v>
      </c>
      <c r="G471" s="11"/>
      <c r="H471" s="3"/>
    </row>
    <row r="472" spans="1:8" x14ac:dyDescent="0.25">
      <c r="A472" s="6"/>
      <c r="B472" s="17" t="s">
        <v>1383</v>
      </c>
      <c r="C472" s="6"/>
      <c r="D472" s="13"/>
      <c r="E472" s="11"/>
      <c r="F472" s="11">
        <v>4323</v>
      </c>
      <c r="G472" s="11"/>
      <c r="H472" s="3"/>
    </row>
    <row r="473" spans="1:8" ht="75" x14ac:dyDescent="0.25">
      <c r="A473" s="44" t="s">
        <v>919</v>
      </c>
      <c r="B473" s="45" t="s">
        <v>690</v>
      </c>
      <c r="C473" s="44"/>
      <c r="D473" s="44"/>
      <c r="E473" s="52"/>
      <c r="F473" s="52"/>
      <c r="G473" s="52"/>
      <c r="H473" s="3" t="s">
        <v>316</v>
      </c>
    </row>
    <row r="474" spans="1:8" x14ac:dyDescent="0.25">
      <c r="A474" s="44"/>
      <c r="B474" s="48" t="s">
        <v>1381</v>
      </c>
      <c r="C474" s="44"/>
      <c r="D474" s="44" t="s">
        <v>9</v>
      </c>
      <c r="E474" s="47">
        <v>0</v>
      </c>
      <c r="F474" s="47">
        <f>F477/F480*100</f>
        <v>0</v>
      </c>
      <c r="G474" s="47" t="e">
        <f>G477/G480*100</f>
        <v>#DIV/0!</v>
      </c>
      <c r="H474" s="3"/>
    </row>
    <row r="475" spans="1:8" x14ac:dyDescent="0.25">
      <c r="A475" s="44"/>
      <c r="B475" s="48" t="s">
        <v>1383</v>
      </c>
      <c r="C475" s="44"/>
      <c r="D475" s="44" t="s">
        <v>9</v>
      </c>
      <c r="E475" s="47">
        <v>0</v>
      </c>
      <c r="F475" s="47">
        <v>0</v>
      </c>
      <c r="G475" s="47" t="e">
        <f>G478/G481*100</f>
        <v>#DIV/0!</v>
      </c>
      <c r="H475" s="3"/>
    </row>
    <row r="476" spans="1:8" ht="75" x14ac:dyDescent="0.25">
      <c r="A476" s="6"/>
      <c r="B476" s="17" t="s">
        <v>691</v>
      </c>
      <c r="C476" s="6" t="s">
        <v>692</v>
      </c>
      <c r="D476" s="13" t="s">
        <v>1314</v>
      </c>
      <c r="E476" s="11"/>
      <c r="F476" s="11"/>
      <c r="G476" s="11"/>
    </row>
    <row r="477" spans="1:8" x14ac:dyDescent="0.25">
      <c r="A477" s="6"/>
      <c r="B477" s="17" t="s">
        <v>1381</v>
      </c>
      <c r="C477" s="6"/>
      <c r="D477" s="13"/>
      <c r="E477" s="11"/>
      <c r="F477" s="11">
        <v>0</v>
      </c>
      <c r="G477" s="11"/>
    </row>
    <row r="478" spans="1:8" x14ac:dyDescent="0.25">
      <c r="A478" s="6"/>
      <c r="B478" s="17" t="s">
        <v>1383</v>
      </c>
      <c r="C478" s="6"/>
      <c r="D478" s="13"/>
      <c r="E478" s="11"/>
      <c r="F478" s="11">
        <v>0</v>
      </c>
      <c r="G478" s="11"/>
    </row>
    <row r="479" spans="1:8" ht="75" x14ac:dyDescent="0.25">
      <c r="A479" s="6"/>
      <c r="B479" s="17" t="s">
        <v>667</v>
      </c>
      <c r="C479" s="6" t="s">
        <v>668</v>
      </c>
      <c r="D479" s="13" t="s">
        <v>1314</v>
      </c>
      <c r="E479" s="11"/>
      <c r="F479" s="11"/>
      <c r="G479" s="11"/>
    </row>
    <row r="480" spans="1:8" x14ac:dyDescent="0.25">
      <c r="A480" s="6"/>
      <c r="B480" s="17" t="s">
        <v>1381</v>
      </c>
      <c r="C480" s="6"/>
      <c r="D480" s="13"/>
      <c r="E480" s="11"/>
      <c r="F480" s="11">
        <v>58985</v>
      </c>
      <c r="G480" s="11"/>
    </row>
    <row r="481" spans="1:8" x14ac:dyDescent="0.25">
      <c r="A481" s="6"/>
      <c r="B481" s="17" t="s">
        <v>1383</v>
      </c>
      <c r="C481" s="6"/>
      <c r="D481" s="13"/>
      <c r="E481" s="11"/>
      <c r="F481" s="11">
        <v>0</v>
      </c>
      <c r="G481" s="11"/>
    </row>
    <row r="482" spans="1:8" ht="75" x14ac:dyDescent="0.25">
      <c r="A482" s="44" t="s">
        <v>920</v>
      </c>
      <c r="B482" s="45" t="s">
        <v>693</v>
      </c>
      <c r="C482" s="44"/>
      <c r="D482" s="44"/>
      <c r="E482" s="52"/>
      <c r="F482" s="52"/>
      <c r="G482" s="52"/>
      <c r="H482" s="3" t="s">
        <v>316</v>
      </c>
    </row>
    <row r="483" spans="1:8" x14ac:dyDescent="0.25">
      <c r="A483" s="44"/>
      <c r="B483" s="48" t="s">
        <v>1381</v>
      </c>
      <c r="C483" s="44"/>
      <c r="D483" s="44" t="s">
        <v>9</v>
      </c>
      <c r="E483" s="47">
        <v>0</v>
      </c>
      <c r="F483" s="47">
        <f>F486/F489*100</f>
        <v>1.1782656607612105</v>
      </c>
      <c r="G483" s="47" t="e">
        <f>G486/G489*100</f>
        <v>#DIV/0!</v>
      </c>
      <c r="H483" s="3"/>
    </row>
    <row r="484" spans="1:8" x14ac:dyDescent="0.25">
      <c r="A484" s="44"/>
      <c r="B484" s="48" t="s">
        <v>1383</v>
      </c>
      <c r="C484" s="44"/>
      <c r="D484" s="44" t="s">
        <v>9</v>
      </c>
      <c r="E484" s="47">
        <v>0</v>
      </c>
      <c r="F484" s="47">
        <v>0</v>
      </c>
      <c r="G484" s="47" t="e">
        <f>G487/G490*100</f>
        <v>#DIV/0!</v>
      </c>
      <c r="H484" s="3"/>
    </row>
    <row r="485" spans="1:8" ht="75" x14ac:dyDescent="0.25">
      <c r="A485" s="6"/>
      <c r="B485" s="17" t="s">
        <v>694</v>
      </c>
      <c r="C485" s="6" t="s">
        <v>695</v>
      </c>
      <c r="D485" s="13" t="s">
        <v>1314</v>
      </c>
      <c r="E485" s="11"/>
      <c r="F485" s="11"/>
      <c r="G485" s="11"/>
    </row>
    <row r="486" spans="1:8" x14ac:dyDescent="0.25">
      <c r="A486" s="6"/>
      <c r="B486" s="17" t="s">
        <v>1381</v>
      </c>
      <c r="C486" s="6"/>
      <c r="D486" s="13"/>
      <c r="E486" s="11"/>
      <c r="F486" s="11">
        <v>695</v>
      </c>
      <c r="G486" s="11"/>
    </row>
    <row r="487" spans="1:8" x14ac:dyDescent="0.25">
      <c r="A487" s="6"/>
      <c r="B487" s="17" t="s">
        <v>1383</v>
      </c>
      <c r="C487" s="6"/>
      <c r="D487" s="13"/>
      <c r="E487" s="11"/>
      <c r="F487" s="11">
        <v>0</v>
      </c>
      <c r="G487" s="11"/>
    </row>
    <row r="488" spans="1:8" ht="75" x14ac:dyDescent="0.25">
      <c r="A488" s="6"/>
      <c r="B488" s="17" t="s">
        <v>667</v>
      </c>
      <c r="C488" s="6" t="s">
        <v>668</v>
      </c>
      <c r="D488" s="13" t="s">
        <v>1314</v>
      </c>
      <c r="E488" s="11"/>
      <c r="F488" s="11"/>
      <c r="G488" s="11"/>
    </row>
    <row r="489" spans="1:8" x14ac:dyDescent="0.25">
      <c r="A489" s="6"/>
      <c r="B489" s="17" t="s">
        <v>1381</v>
      </c>
      <c r="C489" s="6"/>
      <c r="D489" s="13"/>
      <c r="E489" s="11"/>
      <c r="F489" s="11">
        <v>58985</v>
      </c>
      <c r="G489" s="11"/>
    </row>
    <row r="490" spans="1:8" x14ac:dyDescent="0.25">
      <c r="A490" s="6"/>
      <c r="B490" s="17" t="s">
        <v>1383</v>
      </c>
      <c r="C490" s="6"/>
      <c r="D490" s="13"/>
      <c r="E490" s="11"/>
      <c r="F490" s="11">
        <v>0</v>
      </c>
      <c r="G490" s="11"/>
    </row>
  </sheetData>
  <mergeCells count="40">
    <mergeCell ref="A7:G7"/>
    <mergeCell ref="A8:G8"/>
    <mergeCell ref="A3:G3"/>
    <mergeCell ref="A4:G4"/>
    <mergeCell ref="A28:A33"/>
    <mergeCell ref="B11:B12"/>
    <mergeCell ref="A11:A12"/>
    <mergeCell ref="B26:B27"/>
    <mergeCell ref="A26:A27"/>
    <mergeCell ref="B28:B33"/>
    <mergeCell ref="A35:A36"/>
    <mergeCell ref="B63:B64"/>
    <mergeCell ref="A63:A64"/>
    <mergeCell ref="B65:B68"/>
    <mergeCell ref="A65:A68"/>
    <mergeCell ref="B35:B36"/>
    <mergeCell ref="B37:B42"/>
    <mergeCell ref="A37:A42"/>
    <mergeCell ref="B168:B171"/>
    <mergeCell ref="A168:A171"/>
    <mergeCell ref="B270:B273"/>
    <mergeCell ref="A270:A273"/>
    <mergeCell ref="B274:B275"/>
    <mergeCell ref="A274:A275"/>
    <mergeCell ref="A256:A258"/>
    <mergeCell ref="B264:B265"/>
    <mergeCell ref="A264:A265"/>
    <mergeCell ref="B266:B267"/>
    <mergeCell ref="A266:A267"/>
    <mergeCell ref="B244:B246"/>
    <mergeCell ref="A244:A246"/>
    <mergeCell ref="B256:B258"/>
    <mergeCell ref="B172:B175"/>
    <mergeCell ref="A172:A175"/>
    <mergeCell ref="B279:B282"/>
    <mergeCell ref="A279:A282"/>
    <mergeCell ref="B283:B284"/>
    <mergeCell ref="A283:A284"/>
    <mergeCell ref="B286:B287"/>
    <mergeCell ref="A286:A28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247"/>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214" t="s">
        <v>0</v>
      </c>
      <c r="B3" s="214"/>
      <c r="C3" s="214"/>
      <c r="D3" s="214"/>
      <c r="E3" s="214"/>
      <c r="F3" s="214"/>
      <c r="G3" s="214"/>
      <c r="H3" s="14"/>
    </row>
    <row r="4" spans="1:8" ht="18.75" x14ac:dyDescent="0.3">
      <c r="A4" s="214" t="s">
        <v>1</v>
      </c>
      <c r="B4" s="214"/>
      <c r="C4" s="214"/>
      <c r="D4" s="214"/>
      <c r="E4" s="214"/>
      <c r="F4" s="214"/>
      <c r="G4" s="214"/>
      <c r="H4" s="25"/>
    </row>
    <row r="5" spans="1:8" x14ac:dyDescent="0.25">
      <c r="A5" s="1"/>
      <c r="B5" s="1"/>
      <c r="C5" s="1"/>
      <c r="D5" s="1"/>
      <c r="E5" s="1"/>
      <c r="F5" s="1"/>
      <c r="G5" s="1"/>
      <c r="H5" s="1"/>
    </row>
    <row r="6" spans="1:8" ht="45" x14ac:dyDescent="0.25">
      <c r="A6" s="4" t="s">
        <v>6</v>
      </c>
      <c r="B6" s="4" t="s">
        <v>425</v>
      </c>
      <c r="C6" s="5" t="s">
        <v>10</v>
      </c>
      <c r="D6" s="5" t="s">
        <v>11</v>
      </c>
      <c r="E6" s="5" t="s">
        <v>1648</v>
      </c>
      <c r="F6" s="5" t="s">
        <v>1649</v>
      </c>
      <c r="G6" s="5" t="s">
        <v>1670</v>
      </c>
      <c r="H6" s="2" t="s">
        <v>16</v>
      </c>
    </row>
    <row r="7" spans="1:8" x14ac:dyDescent="0.25">
      <c r="A7" s="211" t="s">
        <v>362</v>
      </c>
      <c r="B7" s="211"/>
      <c r="C7" s="211"/>
      <c r="D7" s="211"/>
      <c r="E7" s="211"/>
      <c r="F7" s="211"/>
      <c r="G7" s="211"/>
    </row>
    <row r="8" spans="1:8" x14ac:dyDescent="0.25">
      <c r="A8" s="211" t="s">
        <v>699</v>
      </c>
      <c r="B8" s="211"/>
      <c r="C8" s="211"/>
      <c r="D8" s="211"/>
      <c r="E8" s="211"/>
      <c r="F8" s="211"/>
      <c r="G8" s="211"/>
    </row>
    <row r="9" spans="1:8" ht="30" x14ac:dyDescent="0.25">
      <c r="A9" s="49" t="s">
        <v>701</v>
      </c>
      <c r="B9" s="50" t="s">
        <v>700</v>
      </c>
      <c r="C9" s="45"/>
      <c r="D9" s="46"/>
      <c r="E9" s="46"/>
      <c r="F9" s="46"/>
      <c r="G9" s="46"/>
    </row>
    <row r="10" spans="1:8" ht="75" x14ac:dyDescent="0.25">
      <c r="A10" s="44" t="s">
        <v>706</v>
      </c>
      <c r="B10" s="45" t="s">
        <v>702</v>
      </c>
      <c r="C10" s="45"/>
      <c r="D10" s="44" t="s">
        <v>9</v>
      </c>
      <c r="E10" s="47">
        <v>3.56</v>
      </c>
      <c r="F10" s="47">
        <v>8.26</v>
      </c>
      <c r="G10" s="47"/>
      <c r="H10" s="3" t="s">
        <v>52</v>
      </c>
    </row>
    <row r="11" spans="1:8" ht="45" customHeight="1" x14ac:dyDescent="0.25">
      <c r="A11" s="233"/>
      <c r="B11" s="22" t="s">
        <v>703</v>
      </c>
      <c r="C11" s="6" t="s">
        <v>704</v>
      </c>
      <c r="D11" s="6" t="s">
        <v>1124</v>
      </c>
      <c r="E11" s="6"/>
      <c r="F11" s="6"/>
      <c r="G11" s="6"/>
    </row>
    <row r="12" spans="1:8" ht="30" x14ac:dyDescent="0.25">
      <c r="A12" s="234"/>
      <c r="B12" s="22" t="s">
        <v>705</v>
      </c>
      <c r="C12" s="6" t="s">
        <v>157</v>
      </c>
      <c r="D12" s="6" t="s">
        <v>1124</v>
      </c>
      <c r="E12" s="6"/>
      <c r="F12" s="6"/>
      <c r="G12" s="6"/>
    </row>
    <row r="13" spans="1:8" ht="90" x14ac:dyDescent="0.25">
      <c r="A13" s="64" t="s">
        <v>711</v>
      </c>
      <c r="B13" s="65" t="s">
        <v>707</v>
      </c>
      <c r="C13" s="63"/>
      <c r="D13" s="64" t="s">
        <v>9</v>
      </c>
      <c r="E13" s="54" t="e">
        <f>E14/E15*100</f>
        <v>#DIV/0!</v>
      </c>
      <c r="F13" s="54" t="e">
        <f>F14/F15*100</f>
        <v>#DIV/0!</v>
      </c>
      <c r="G13" s="54" t="e">
        <f>G14/G15*100</f>
        <v>#DIV/0!</v>
      </c>
      <c r="H13" s="3" t="s">
        <v>52</v>
      </c>
    </row>
    <row r="14" spans="1:8" ht="90" x14ac:dyDescent="0.25">
      <c r="A14" s="69"/>
      <c r="B14" s="68" t="s">
        <v>708</v>
      </c>
      <c r="C14" s="38" t="s">
        <v>709</v>
      </c>
      <c r="D14" s="38" t="s">
        <v>1124</v>
      </c>
      <c r="E14" s="38"/>
      <c r="F14" s="38"/>
      <c r="G14" s="38"/>
    </row>
    <row r="15" spans="1:8" ht="60" x14ac:dyDescent="0.25">
      <c r="A15" s="69"/>
      <c r="B15" s="68" t="s">
        <v>710</v>
      </c>
      <c r="C15" s="38" t="s">
        <v>704</v>
      </c>
      <c r="D15" s="38" t="s">
        <v>1124</v>
      </c>
      <c r="E15" s="38"/>
      <c r="F15" s="38"/>
      <c r="G15" s="38"/>
    </row>
    <row r="16" spans="1:8" ht="30" x14ac:dyDescent="0.25">
      <c r="A16" s="49" t="s">
        <v>713</v>
      </c>
      <c r="B16" s="50" t="s">
        <v>712</v>
      </c>
      <c r="C16" s="46"/>
      <c r="D16" s="44"/>
      <c r="E16" s="51"/>
      <c r="F16" s="51"/>
      <c r="G16" s="51"/>
    </row>
    <row r="17" spans="1:8" ht="105" x14ac:dyDescent="0.25">
      <c r="A17" s="44" t="s">
        <v>714</v>
      </c>
      <c r="B17" s="45" t="s">
        <v>715</v>
      </c>
      <c r="C17" s="46"/>
      <c r="D17" s="44"/>
      <c r="E17" s="52"/>
      <c r="F17" s="52"/>
      <c r="G17" s="52"/>
      <c r="H17" s="3" t="s">
        <v>316</v>
      </c>
    </row>
    <row r="18" spans="1:8" x14ac:dyDescent="0.25">
      <c r="A18" s="44"/>
      <c r="B18" s="45" t="s">
        <v>716</v>
      </c>
      <c r="C18" s="46"/>
      <c r="D18" s="44"/>
      <c r="E18" s="52"/>
      <c r="F18" s="52"/>
      <c r="G18" s="52"/>
      <c r="H18" s="3"/>
    </row>
    <row r="19" spans="1:8" x14ac:dyDescent="0.25">
      <c r="A19" s="44"/>
      <c r="B19" s="45" t="s">
        <v>1381</v>
      </c>
      <c r="C19" s="46"/>
      <c r="D19" s="44" t="s">
        <v>9</v>
      </c>
      <c r="E19" s="47">
        <v>72.25</v>
      </c>
      <c r="F19" s="47">
        <v>72.739999999999995</v>
      </c>
      <c r="G19" s="47" t="e">
        <f>G28/G37*100</f>
        <v>#DIV/0!</v>
      </c>
      <c r="H19" s="3"/>
    </row>
    <row r="20" spans="1:8" x14ac:dyDescent="0.25">
      <c r="A20" s="44"/>
      <c r="B20" s="45" t="s">
        <v>1383</v>
      </c>
      <c r="C20" s="46"/>
      <c r="D20" s="44" t="s">
        <v>9</v>
      </c>
      <c r="E20" s="47">
        <v>3.09</v>
      </c>
      <c r="F20" s="47">
        <f>F29/F38*100</f>
        <v>2.1712907117008444</v>
      </c>
      <c r="G20" s="47" t="e">
        <f>G29/G38*100</f>
        <v>#DIV/0!</v>
      </c>
      <c r="H20" s="3"/>
    </row>
    <row r="21" spans="1:8" x14ac:dyDescent="0.25">
      <c r="A21" s="44"/>
      <c r="B21" s="45" t="s">
        <v>697</v>
      </c>
      <c r="C21" s="46"/>
      <c r="D21" s="44"/>
      <c r="E21" s="52"/>
      <c r="F21" s="52"/>
      <c r="G21" s="52"/>
      <c r="H21" s="3"/>
    </row>
    <row r="22" spans="1:8" x14ac:dyDescent="0.25">
      <c r="A22" s="44"/>
      <c r="B22" s="45" t="s">
        <v>1381</v>
      </c>
      <c r="C22" s="46"/>
      <c r="D22" s="44" t="s">
        <v>9</v>
      </c>
      <c r="E22" s="47">
        <v>0.13</v>
      </c>
      <c r="F22" s="47">
        <v>0.05</v>
      </c>
      <c r="G22" s="47" t="e">
        <f>G31/G37*100</f>
        <v>#DIV/0!</v>
      </c>
      <c r="H22" s="3"/>
    </row>
    <row r="23" spans="1:8" x14ac:dyDescent="0.25">
      <c r="A23" s="44"/>
      <c r="B23" s="45" t="s">
        <v>1383</v>
      </c>
      <c r="C23" s="46"/>
      <c r="D23" s="44" t="s">
        <v>9</v>
      </c>
      <c r="E23" s="47">
        <v>0.61</v>
      </c>
      <c r="F23" s="47">
        <f>F32/F38*100</f>
        <v>0.57297949336550058</v>
      </c>
      <c r="G23" s="47" t="e">
        <f>G32/G38*100</f>
        <v>#DIV/0!</v>
      </c>
      <c r="H23" s="3"/>
    </row>
    <row r="24" spans="1:8" x14ac:dyDescent="0.25">
      <c r="A24" s="44"/>
      <c r="B24" s="45" t="s">
        <v>717</v>
      </c>
      <c r="C24" s="46"/>
      <c r="D24" s="44"/>
      <c r="E24" s="52"/>
      <c r="F24" s="52"/>
      <c r="G24" s="52"/>
      <c r="H24" s="3"/>
    </row>
    <row r="25" spans="1:8" x14ac:dyDescent="0.25">
      <c r="A25" s="44"/>
      <c r="B25" s="45" t="s">
        <v>1381</v>
      </c>
      <c r="C25" s="46"/>
      <c r="D25" s="44" t="s">
        <v>9</v>
      </c>
      <c r="E25" s="47">
        <v>27.61</v>
      </c>
      <c r="F25" s="47">
        <v>27.21</v>
      </c>
      <c r="G25" s="47" t="e">
        <f>G34/G37*100</f>
        <v>#DIV/0!</v>
      </c>
      <c r="H25" s="3"/>
    </row>
    <row r="26" spans="1:8" x14ac:dyDescent="0.25">
      <c r="A26" s="44"/>
      <c r="B26" s="45" t="s">
        <v>1383</v>
      </c>
      <c r="C26" s="46"/>
      <c r="D26" s="44" t="s">
        <v>9</v>
      </c>
      <c r="E26" s="47">
        <v>96.3</v>
      </c>
      <c r="F26" s="47">
        <f>F35/F38*100</f>
        <v>97.255729794933657</v>
      </c>
      <c r="G26" s="47" t="e">
        <f>G35/G38*100</f>
        <v>#DIV/0!</v>
      </c>
      <c r="H26" s="3"/>
    </row>
    <row r="27" spans="1:8" ht="45" x14ac:dyDescent="0.25">
      <c r="A27" s="17"/>
      <c r="B27" s="22" t="s">
        <v>718</v>
      </c>
      <c r="C27" s="6" t="s">
        <v>719</v>
      </c>
      <c r="D27" s="6" t="s">
        <v>1124</v>
      </c>
      <c r="E27" s="11"/>
      <c r="F27" s="11"/>
      <c r="G27" s="11"/>
    </row>
    <row r="28" spans="1:8" x14ac:dyDescent="0.25">
      <c r="A28" s="17"/>
      <c r="B28" s="22" t="s">
        <v>1381</v>
      </c>
      <c r="C28" s="6"/>
      <c r="D28" s="6"/>
      <c r="E28" s="11"/>
      <c r="F28" s="11">
        <v>15423</v>
      </c>
      <c r="G28" s="11"/>
    </row>
    <row r="29" spans="1:8" x14ac:dyDescent="0.25">
      <c r="A29" s="17"/>
      <c r="B29" s="22" t="s">
        <v>1383</v>
      </c>
      <c r="C29" s="6"/>
      <c r="D29" s="6"/>
      <c r="E29" s="11"/>
      <c r="F29" s="11">
        <v>72</v>
      </c>
      <c r="G29" s="11"/>
    </row>
    <row r="30" spans="1:8" ht="45" x14ac:dyDescent="0.25">
      <c r="A30" s="8"/>
      <c r="B30" s="22" t="s">
        <v>720</v>
      </c>
      <c r="C30" s="6" t="s">
        <v>721</v>
      </c>
      <c r="D30" s="6" t="s">
        <v>1124</v>
      </c>
      <c r="E30" s="11"/>
      <c r="F30" s="11"/>
      <c r="G30" s="11"/>
    </row>
    <row r="31" spans="1:8" x14ac:dyDescent="0.25">
      <c r="A31" s="56"/>
      <c r="B31" s="22" t="s">
        <v>1381</v>
      </c>
      <c r="C31" s="6"/>
      <c r="D31" s="6"/>
      <c r="E31" s="11"/>
      <c r="F31" s="11">
        <v>5</v>
      </c>
      <c r="G31" s="11"/>
    </row>
    <row r="32" spans="1:8" x14ac:dyDescent="0.25">
      <c r="A32" s="56"/>
      <c r="B32" s="22" t="s">
        <v>1383</v>
      </c>
      <c r="C32" s="6"/>
      <c r="D32" s="6"/>
      <c r="E32" s="11"/>
      <c r="F32" s="11">
        <v>19</v>
      </c>
      <c r="G32" s="11"/>
    </row>
    <row r="33" spans="1:8" ht="45" customHeight="1" x14ac:dyDescent="0.25">
      <c r="A33" s="101"/>
      <c r="B33" s="101" t="s">
        <v>722</v>
      </c>
      <c r="C33" s="6" t="s">
        <v>723</v>
      </c>
      <c r="D33" s="6" t="s">
        <v>1124</v>
      </c>
      <c r="E33" s="11"/>
      <c r="F33" s="11"/>
      <c r="G33" s="11"/>
    </row>
    <row r="34" spans="1:8" x14ac:dyDescent="0.25">
      <c r="A34" s="102"/>
      <c r="B34" s="22" t="s">
        <v>1381</v>
      </c>
      <c r="C34" s="6"/>
      <c r="D34" s="6"/>
      <c r="E34" s="11"/>
      <c r="F34" s="11">
        <v>15759</v>
      </c>
      <c r="G34" s="11"/>
    </row>
    <row r="35" spans="1:8" x14ac:dyDescent="0.25">
      <c r="A35" s="102"/>
      <c r="B35" s="22" t="s">
        <v>1383</v>
      </c>
      <c r="C35" s="6"/>
      <c r="D35" s="6"/>
      <c r="E35" s="11"/>
      <c r="F35" s="11">
        <v>3225</v>
      </c>
      <c r="G35" s="11"/>
    </row>
    <row r="36" spans="1:8" ht="60" x14ac:dyDescent="0.25">
      <c r="A36" s="8"/>
      <c r="B36" s="22" t="s">
        <v>710</v>
      </c>
      <c r="C36" s="6" t="s">
        <v>704</v>
      </c>
      <c r="D36" s="6" t="s">
        <v>1124</v>
      </c>
      <c r="E36" s="11"/>
      <c r="F36" s="11"/>
      <c r="G36" s="11"/>
    </row>
    <row r="37" spans="1:8" x14ac:dyDescent="0.25">
      <c r="A37" s="8"/>
      <c r="B37" s="22" t="s">
        <v>1381</v>
      </c>
      <c r="C37" s="6"/>
      <c r="D37" s="6"/>
      <c r="E37" s="11"/>
      <c r="F37" s="11">
        <v>31187</v>
      </c>
      <c r="G37" s="11"/>
    </row>
    <row r="38" spans="1:8" x14ac:dyDescent="0.25">
      <c r="A38" s="8"/>
      <c r="B38" s="22" t="s">
        <v>1383</v>
      </c>
      <c r="C38" s="6"/>
      <c r="D38" s="6"/>
      <c r="E38" s="11"/>
      <c r="F38" s="11">
        <v>3316</v>
      </c>
      <c r="G38" s="11"/>
    </row>
    <row r="39" spans="1:8" ht="60" x14ac:dyDescent="0.25">
      <c r="A39" s="44" t="s">
        <v>725</v>
      </c>
      <c r="B39" s="45" t="s">
        <v>724</v>
      </c>
      <c r="C39" s="44"/>
      <c r="D39" s="44"/>
      <c r="E39" s="52"/>
      <c r="F39" s="52"/>
      <c r="G39" s="52"/>
      <c r="H39" s="3" t="s">
        <v>316</v>
      </c>
    </row>
    <row r="40" spans="1:8" x14ac:dyDescent="0.25">
      <c r="A40" s="44"/>
      <c r="B40" s="45" t="s">
        <v>1381</v>
      </c>
      <c r="C40" s="44"/>
      <c r="D40" s="44" t="s">
        <v>9</v>
      </c>
      <c r="E40" s="47">
        <v>41.94</v>
      </c>
      <c r="F40" s="47">
        <v>44.44</v>
      </c>
      <c r="G40" s="47"/>
      <c r="H40" s="3"/>
    </row>
    <row r="41" spans="1:8" x14ac:dyDescent="0.25">
      <c r="A41" s="44"/>
      <c r="B41" s="45" t="s">
        <v>1383</v>
      </c>
      <c r="C41" s="44"/>
      <c r="D41" s="44" t="s">
        <v>9</v>
      </c>
      <c r="E41" s="47">
        <v>100</v>
      </c>
      <c r="F41" s="47">
        <v>100</v>
      </c>
      <c r="G41" s="47"/>
      <c r="H41" s="3"/>
    </row>
    <row r="42" spans="1:8" ht="60" x14ac:dyDescent="0.25">
      <c r="A42" s="8"/>
      <c r="B42" s="22" t="s">
        <v>726</v>
      </c>
      <c r="C42" s="6" t="s">
        <v>727</v>
      </c>
      <c r="D42" s="6" t="s">
        <v>1124</v>
      </c>
      <c r="E42" s="11"/>
      <c r="F42" s="11"/>
      <c r="G42" s="11"/>
    </row>
    <row r="43" spans="1:8" x14ac:dyDescent="0.25">
      <c r="A43" s="8"/>
      <c r="B43" s="22" t="s">
        <v>1381</v>
      </c>
      <c r="C43" s="6"/>
      <c r="D43" s="6"/>
      <c r="E43" s="11"/>
      <c r="F43" s="11">
        <v>12168</v>
      </c>
      <c r="G43" s="11"/>
    </row>
    <row r="44" spans="1:8" x14ac:dyDescent="0.25">
      <c r="A44" s="8"/>
      <c r="B44" s="22" t="s">
        <v>1383</v>
      </c>
      <c r="C44" s="6"/>
      <c r="D44" s="6"/>
      <c r="E44" s="11"/>
      <c r="F44" s="11"/>
      <c r="G44" s="11"/>
    </row>
    <row r="45" spans="1:8" ht="45" customHeight="1" x14ac:dyDescent="0.25">
      <c r="A45" s="8"/>
      <c r="B45" s="22" t="s">
        <v>710</v>
      </c>
      <c r="C45" s="6" t="s">
        <v>728</v>
      </c>
      <c r="D45" s="6" t="s">
        <v>1124</v>
      </c>
      <c r="E45" s="11"/>
      <c r="F45" s="11"/>
      <c r="G45" s="11"/>
      <c r="H45" s="21"/>
    </row>
    <row r="46" spans="1:8" x14ac:dyDescent="0.25">
      <c r="A46" s="8"/>
      <c r="B46" s="22" t="s">
        <v>1381</v>
      </c>
      <c r="C46" s="6"/>
      <c r="D46" s="6"/>
      <c r="E46" s="11"/>
      <c r="F46" s="11">
        <v>31187</v>
      </c>
      <c r="G46" s="11"/>
      <c r="H46" s="21"/>
    </row>
    <row r="47" spans="1:8" x14ac:dyDescent="0.25">
      <c r="A47" s="8"/>
      <c r="B47" s="22" t="s">
        <v>1383</v>
      </c>
      <c r="C47" s="6"/>
      <c r="D47" s="6"/>
      <c r="E47" s="11"/>
      <c r="F47" s="11">
        <v>3316</v>
      </c>
      <c r="G47" s="11"/>
      <c r="H47" s="21"/>
    </row>
    <row r="48" spans="1:8" ht="75" x14ac:dyDescent="0.25">
      <c r="A48" s="44" t="s">
        <v>729</v>
      </c>
      <c r="B48" s="45" t="s">
        <v>730</v>
      </c>
      <c r="C48" s="44"/>
      <c r="D48" s="44"/>
      <c r="E48" s="51"/>
      <c r="F48" s="51"/>
      <c r="G48" s="51"/>
      <c r="H48" s="3" t="s">
        <v>316</v>
      </c>
    </row>
    <row r="49" spans="1:7" x14ac:dyDescent="0.25">
      <c r="A49" s="46"/>
      <c r="B49" s="45" t="s">
        <v>731</v>
      </c>
      <c r="C49" s="44"/>
      <c r="D49" s="44"/>
      <c r="E49" s="52"/>
      <c r="F49" s="52"/>
      <c r="G49" s="52"/>
    </row>
    <row r="50" spans="1:7" x14ac:dyDescent="0.25">
      <c r="A50" s="46"/>
      <c r="B50" s="45" t="s">
        <v>1381</v>
      </c>
      <c r="C50" s="44"/>
      <c r="D50" s="44" t="s">
        <v>9</v>
      </c>
      <c r="E50" s="47">
        <v>0</v>
      </c>
      <c r="F50" s="47">
        <v>0</v>
      </c>
      <c r="G50" s="47"/>
    </row>
    <row r="51" spans="1:7" x14ac:dyDescent="0.25">
      <c r="A51" s="46"/>
      <c r="B51" s="45" t="s">
        <v>1383</v>
      </c>
      <c r="C51" s="44"/>
      <c r="D51" s="44" t="s">
        <v>9</v>
      </c>
      <c r="E51" s="47">
        <v>0</v>
      </c>
      <c r="F51" s="47">
        <v>1.79</v>
      </c>
      <c r="G51" s="47"/>
    </row>
    <row r="52" spans="1:7" x14ac:dyDescent="0.25">
      <c r="A52" s="46"/>
      <c r="B52" s="45" t="s">
        <v>734</v>
      </c>
      <c r="C52" s="44"/>
      <c r="D52" s="44"/>
      <c r="E52" s="52"/>
      <c r="F52" s="52"/>
      <c r="G52" s="52"/>
    </row>
    <row r="53" spans="1:7" x14ac:dyDescent="0.25">
      <c r="A53" s="46"/>
      <c r="B53" s="45" t="s">
        <v>1381</v>
      </c>
      <c r="C53" s="44"/>
      <c r="D53" s="44" t="s">
        <v>9</v>
      </c>
      <c r="E53" s="47">
        <v>0</v>
      </c>
      <c r="F53" s="47">
        <v>0</v>
      </c>
      <c r="G53" s="47"/>
    </row>
    <row r="54" spans="1:7" x14ac:dyDescent="0.25">
      <c r="A54" s="46"/>
      <c r="B54" s="45" t="s">
        <v>1383</v>
      </c>
      <c r="C54" s="44"/>
      <c r="D54" s="44" t="s">
        <v>9</v>
      </c>
      <c r="E54" s="47">
        <v>0</v>
      </c>
      <c r="F54" s="47">
        <v>0</v>
      </c>
      <c r="G54" s="47"/>
    </row>
    <row r="55" spans="1:7" x14ac:dyDescent="0.25">
      <c r="A55" s="46"/>
      <c r="B55" s="45" t="s">
        <v>735</v>
      </c>
      <c r="C55" s="44"/>
      <c r="D55" s="44"/>
      <c r="E55" s="52"/>
      <c r="F55" s="52"/>
      <c r="G55" s="52"/>
    </row>
    <row r="56" spans="1:7" x14ac:dyDescent="0.25">
      <c r="A56" s="46"/>
      <c r="B56" s="45" t="s">
        <v>1381</v>
      </c>
      <c r="C56" s="44"/>
      <c r="D56" s="44" t="s">
        <v>9</v>
      </c>
      <c r="E56" s="47">
        <v>0</v>
      </c>
      <c r="F56" s="47">
        <v>0</v>
      </c>
      <c r="G56" s="47"/>
    </row>
    <row r="57" spans="1:7" x14ac:dyDescent="0.25">
      <c r="A57" s="46"/>
      <c r="B57" s="45" t="s">
        <v>1383</v>
      </c>
      <c r="C57" s="44"/>
      <c r="D57" s="44" t="s">
        <v>9</v>
      </c>
      <c r="E57" s="47">
        <v>0</v>
      </c>
      <c r="F57" s="47">
        <v>0</v>
      </c>
      <c r="G57" s="47"/>
    </row>
    <row r="58" spans="1:7" ht="60" x14ac:dyDescent="0.25">
      <c r="A58" s="8"/>
      <c r="B58" s="22" t="s">
        <v>732</v>
      </c>
      <c r="C58" s="6" t="s">
        <v>733</v>
      </c>
      <c r="D58" s="6" t="s">
        <v>1124</v>
      </c>
      <c r="E58" s="11"/>
      <c r="F58" s="11"/>
      <c r="G58" s="11"/>
    </row>
    <row r="59" spans="1:7" ht="60" x14ac:dyDescent="0.25">
      <c r="A59" s="8"/>
      <c r="B59" s="22" t="s">
        <v>736</v>
      </c>
      <c r="C59" s="6" t="s">
        <v>737</v>
      </c>
      <c r="D59" s="6" t="s">
        <v>1124</v>
      </c>
      <c r="E59" s="11"/>
      <c r="F59" s="11"/>
      <c r="G59" s="11"/>
    </row>
    <row r="60" spans="1:7" ht="60" x14ac:dyDescent="0.25">
      <c r="A60" s="8"/>
      <c r="B60" s="22" t="s">
        <v>738</v>
      </c>
      <c r="C60" s="6" t="s">
        <v>739</v>
      </c>
      <c r="D60" s="6" t="s">
        <v>1124</v>
      </c>
      <c r="E60" s="11"/>
      <c r="F60" s="11"/>
      <c r="G60" s="11"/>
    </row>
    <row r="61" spans="1:7" ht="60" x14ac:dyDescent="0.25">
      <c r="A61" s="8"/>
      <c r="B61" s="22" t="s">
        <v>743</v>
      </c>
      <c r="C61" s="6" t="s">
        <v>740</v>
      </c>
      <c r="D61" s="6" t="s">
        <v>1124</v>
      </c>
      <c r="E61" s="11"/>
      <c r="F61" s="11"/>
      <c r="G61" s="11"/>
    </row>
    <row r="62" spans="1:7" ht="60" x14ac:dyDescent="0.25">
      <c r="A62" s="8"/>
      <c r="B62" s="22" t="s">
        <v>744</v>
      </c>
      <c r="C62" s="6" t="s">
        <v>741</v>
      </c>
      <c r="D62" s="6" t="s">
        <v>1124</v>
      </c>
      <c r="E62" s="11"/>
      <c r="F62" s="11"/>
      <c r="G62" s="11"/>
    </row>
    <row r="63" spans="1:7" ht="60" x14ac:dyDescent="0.25">
      <c r="A63" s="8"/>
      <c r="B63" s="22" t="s">
        <v>745</v>
      </c>
      <c r="C63" s="6" t="s">
        <v>742</v>
      </c>
      <c r="D63" s="6" t="s">
        <v>1124</v>
      </c>
      <c r="E63" s="11"/>
      <c r="F63" s="11"/>
      <c r="G63" s="11"/>
    </row>
    <row r="64" spans="1:7" ht="60" x14ac:dyDescent="0.25">
      <c r="A64" s="49" t="s">
        <v>747</v>
      </c>
      <c r="B64" s="50" t="s">
        <v>746</v>
      </c>
      <c r="C64" s="46"/>
      <c r="D64" s="46"/>
      <c r="E64" s="46"/>
      <c r="F64" s="46"/>
      <c r="G64" s="46"/>
    </row>
    <row r="65" spans="1:8" ht="75" x14ac:dyDescent="0.25">
      <c r="A65" s="44" t="s">
        <v>748</v>
      </c>
      <c r="B65" s="45" t="s">
        <v>1339</v>
      </c>
      <c r="C65" s="46"/>
      <c r="D65" s="44"/>
      <c r="E65" s="52"/>
      <c r="F65" s="52"/>
      <c r="G65" s="52"/>
      <c r="H65" s="3" t="s">
        <v>316</v>
      </c>
    </row>
    <row r="66" spans="1:8" x14ac:dyDescent="0.25">
      <c r="A66" s="44"/>
      <c r="B66" s="48" t="s">
        <v>1340</v>
      </c>
      <c r="C66" s="46"/>
      <c r="D66" s="44"/>
      <c r="E66" s="52"/>
      <c r="F66" s="52"/>
      <c r="G66" s="52"/>
      <c r="H66" s="3"/>
    </row>
    <row r="67" spans="1:8" x14ac:dyDescent="0.25">
      <c r="A67" s="44"/>
      <c r="B67" s="45" t="s">
        <v>1381</v>
      </c>
      <c r="C67" s="46"/>
      <c r="D67" s="44" t="s">
        <v>9</v>
      </c>
      <c r="E67" s="47">
        <v>14.45</v>
      </c>
      <c r="F67" s="47">
        <v>14.33</v>
      </c>
      <c r="G67" s="47"/>
      <c r="H67" s="3"/>
    </row>
    <row r="68" spans="1:8" x14ac:dyDescent="0.25">
      <c r="A68" s="44"/>
      <c r="B68" s="45" t="s">
        <v>1383</v>
      </c>
      <c r="C68" s="46"/>
      <c r="D68" s="44" t="s">
        <v>9</v>
      </c>
      <c r="E68" s="47">
        <v>8.4</v>
      </c>
      <c r="F68" s="47">
        <v>12.5</v>
      </c>
      <c r="G68" s="47"/>
      <c r="H68" s="3"/>
    </row>
    <row r="69" spans="1:8" x14ac:dyDescent="0.25">
      <c r="A69" s="44"/>
      <c r="B69" s="48" t="s">
        <v>1341</v>
      </c>
      <c r="C69" s="46"/>
      <c r="D69" s="44"/>
      <c r="E69" s="52"/>
      <c r="F69" s="52"/>
      <c r="G69" s="52"/>
      <c r="H69" s="3"/>
    </row>
    <row r="70" spans="1:8" x14ac:dyDescent="0.25">
      <c r="A70" s="44"/>
      <c r="B70" s="45" t="s">
        <v>1381</v>
      </c>
      <c r="C70" s="46"/>
      <c r="D70" s="44" t="s">
        <v>9</v>
      </c>
      <c r="E70" s="47">
        <v>56.35</v>
      </c>
      <c r="F70" s="47">
        <v>57.89</v>
      </c>
      <c r="G70" s="47"/>
      <c r="H70" s="3"/>
    </row>
    <row r="71" spans="1:8" x14ac:dyDescent="0.25">
      <c r="A71" s="44"/>
      <c r="B71" s="45" t="s">
        <v>1383</v>
      </c>
      <c r="C71" s="46"/>
      <c r="D71" s="44" t="s">
        <v>9</v>
      </c>
      <c r="E71" s="47">
        <v>52.94</v>
      </c>
      <c r="F71" s="47">
        <v>70.19</v>
      </c>
      <c r="G71" s="47"/>
      <c r="H71" s="3"/>
    </row>
    <row r="72" spans="1:8" ht="90" x14ac:dyDescent="0.25">
      <c r="A72" s="8"/>
      <c r="B72" s="22" t="s">
        <v>749</v>
      </c>
      <c r="C72" s="6" t="s">
        <v>750</v>
      </c>
      <c r="D72" s="6" t="s">
        <v>1124</v>
      </c>
      <c r="E72" s="11"/>
      <c r="F72" s="11"/>
      <c r="G72" s="11"/>
      <c r="H72" s="3"/>
    </row>
    <row r="73" spans="1:8" ht="90" x14ac:dyDescent="0.25">
      <c r="A73" s="8"/>
      <c r="B73" s="22" t="s">
        <v>751</v>
      </c>
      <c r="C73" s="6" t="s">
        <v>752</v>
      </c>
      <c r="D73" s="6" t="s">
        <v>1124</v>
      </c>
      <c r="E73" s="11"/>
      <c r="F73" s="11"/>
      <c r="G73" s="11"/>
    </row>
    <row r="74" spans="1:8" ht="90" x14ac:dyDescent="0.25">
      <c r="A74" s="8"/>
      <c r="B74" s="22" t="s">
        <v>753</v>
      </c>
      <c r="C74" s="6" t="s">
        <v>754</v>
      </c>
      <c r="D74" s="6" t="s">
        <v>1124</v>
      </c>
      <c r="E74" s="11"/>
      <c r="F74" s="11"/>
      <c r="G74" s="11"/>
    </row>
    <row r="75" spans="1:8" ht="75" x14ac:dyDescent="0.25">
      <c r="A75" s="44" t="s">
        <v>756</v>
      </c>
      <c r="B75" s="45" t="s">
        <v>755</v>
      </c>
      <c r="C75" s="46"/>
      <c r="D75" s="44"/>
      <c r="E75" s="52"/>
      <c r="F75" s="52"/>
      <c r="G75" s="52"/>
      <c r="H75" s="3" t="s">
        <v>316</v>
      </c>
    </row>
    <row r="76" spans="1:8" x14ac:dyDescent="0.25">
      <c r="A76" s="57"/>
      <c r="B76" s="45" t="s">
        <v>1381</v>
      </c>
      <c r="C76" s="46"/>
      <c r="D76" s="44" t="s">
        <v>9</v>
      </c>
      <c r="E76" s="47">
        <v>11.68</v>
      </c>
      <c r="F76" s="47">
        <v>13.01</v>
      </c>
      <c r="G76" s="47"/>
      <c r="H76" s="3"/>
    </row>
    <row r="77" spans="1:8" x14ac:dyDescent="0.25">
      <c r="A77" s="57"/>
      <c r="B77" s="45" t="s">
        <v>1383</v>
      </c>
      <c r="C77" s="46"/>
      <c r="D77" s="44" t="s">
        <v>9</v>
      </c>
      <c r="E77" s="47">
        <v>5.04</v>
      </c>
      <c r="F77" s="47">
        <v>3.85</v>
      </c>
      <c r="G77" s="47"/>
      <c r="H77" s="3"/>
    </row>
    <row r="78" spans="1:8" ht="48.75" customHeight="1" x14ac:dyDescent="0.25">
      <c r="A78" s="230"/>
      <c r="B78" s="230" t="s">
        <v>757</v>
      </c>
      <c r="C78" s="6" t="s">
        <v>1373</v>
      </c>
      <c r="D78" s="6" t="s">
        <v>1124</v>
      </c>
      <c r="E78" s="11"/>
      <c r="F78" s="11"/>
      <c r="G78" s="11"/>
      <c r="H78" s="3"/>
    </row>
    <row r="79" spans="1:8" ht="48.75" customHeight="1" x14ac:dyDescent="0.25">
      <c r="A79" s="232"/>
      <c r="B79" s="232"/>
      <c r="C79" s="6" t="s">
        <v>758</v>
      </c>
      <c r="D79" s="6" t="s">
        <v>1124</v>
      </c>
      <c r="E79" s="11"/>
      <c r="F79" s="11"/>
      <c r="G79" s="11"/>
      <c r="H79" s="3"/>
    </row>
    <row r="80" spans="1:8" ht="90" x14ac:dyDescent="0.25">
      <c r="A80" s="24"/>
      <c r="B80" s="22" t="s">
        <v>753</v>
      </c>
      <c r="C80" s="6" t="s">
        <v>759</v>
      </c>
      <c r="D80" s="6" t="s">
        <v>1124</v>
      </c>
      <c r="E80" s="11"/>
      <c r="F80" s="11"/>
      <c r="G80" s="11"/>
    </row>
    <row r="81" spans="1:8" ht="90" x14ac:dyDescent="0.25">
      <c r="A81" s="44" t="s">
        <v>761</v>
      </c>
      <c r="B81" s="45" t="s">
        <v>760</v>
      </c>
      <c r="C81" s="44"/>
      <c r="D81" s="44"/>
      <c r="E81" s="52"/>
      <c r="F81" s="52"/>
      <c r="G81" s="52"/>
      <c r="H81" s="3" t="s">
        <v>316</v>
      </c>
    </row>
    <row r="82" spans="1:8" x14ac:dyDescent="0.25">
      <c r="A82" s="58"/>
      <c r="B82" s="45" t="s">
        <v>1381</v>
      </c>
      <c r="C82" s="44"/>
      <c r="D82" s="44" t="s">
        <v>1124</v>
      </c>
      <c r="E82" s="47">
        <v>35.18</v>
      </c>
      <c r="F82" s="47">
        <v>41.08</v>
      </c>
      <c r="G82" s="47"/>
      <c r="H82" s="3"/>
    </row>
    <row r="83" spans="1:8" x14ac:dyDescent="0.25">
      <c r="A83" s="58"/>
      <c r="B83" s="45" t="s">
        <v>1383</v>
      </c>
      <c r="C83" s="44"/>
      <c r="D83" s="44" t="s">
        <v>1124</v>
      </c>
      <c r="E83" s="47">
        <v>48.74</v>
      </c>
      <c r="F83" s="47">
        <v>47.12</v>
      </c>
      <c r="G83" s="47"/>
      <c r="H83" s="3"/>
    </row>
    <row r="84" spans="1:8" ht="75" x14ac:dyDescent="0.25">
      <c r="A84" s="20"/>
      <c r="B84" s="22" t="s">
        <v>762</v>
      </c>
      <c r="C84" s="6" t="s">
        <v>763</v>
      </c>
      <c r="D84" s="6" t="s">
        <v>1124</v>
      </c>
      <c r="E84" s="11"/>
      <c r="F84" s="11"/>
      <c r="G84" s="11"/>
      <c r="H84" s="3"/>
    </row>
    <row r="85" spans="1:8" ht="90" x14ac:dyDescent="0.25">
      <c r="A85" s="20"/>
      <c r="B85" s="22" t="s">
        <v>753</v>
      </c>
      <c r="C85" s="6" t="s">
        <v>1374</v>
      </c>
      <c r="D85" s="6" t="s">
        <v>1124</v>
      </c>
      <c r="E85" s="11"/>
      <c r="F85" s="11"/>
      <c r="G85" s="11"/>
      <c r="H85" s="3"/>
    </row>
    <row r="86" spans="1:8" ht="60" x14ac:dyDescent="0.25">
      <c r="A86" s="44" t="s">
        <v>765</v>
      </c>
      <c r="B86" s="45" t="s">
        <v>764</v>
      </c>
      <c r="C86" s="44"/>
      <c r="D86" s="44"/>
      <c r="E86" s="52"/>
      <c r="F86" s="52"/>
      <c r="G86" s="52"/>
      <c r="H86" s="3" t="s">
        <v>316</v>
      </c>
    </row>
    <row r="87" spans="1:8" x14ac:dyDescent="0.25">
      <c r="A87" s="58"/>
      <c r="B87" s="45" t="s">
        <v>1381</v>
      </c>
      <c r="C87" s="44"/>
      <c r="D87" s="44" t="s">
        <v>1124</v>
      </c>
      <c r="E87" s="47">
        <v>10.87</v>
      </c>
      <c r="F87" s="47">
        <v>11.33</v>
      </c>
      <c r="G87" s="47"/>
      <c r="H87" s="3"/>
    </row>
    <row r="88" spans="1:8" x14ac:dyDescent="0.25">
      <c r="A88" s="58"/>
      <c r="B88" s="45" t="s">
        <v>1383</v>
      </c>
      <c r="C88" s="44"/>
      <c r="D88" s="44" t="s">
        <v>1124</v>
      </c>
      <c r="E88" s="47">
        <v>4.41</v>
      </c>
      <c r="F88" s="47">
        <v>3.84</v>
      </c>
      <c r="G88" s="47"/>
      <c r="H88" s="3"/>
    </row>
    <row r="89" spans="1:8" ht="45" x14ac:dyDescent="0.25">
      <c r="A89" s="20"/>
      <c r="B89" s="22" t="s">
        <v>718</v>
      </c>
      <c r="C89" s="6" t="s">
        <v>766</v>
      </c>
      <c r="D89" s="6" t="s">
        <v>1124</v>
      </c>
      <c r="E89" s="11"/>
      <c r="F89" s="11"/>
      <c r="G89" s="11"/>
      <c r="H89" s="21"/>
    </row>
    <row r="90" spans="1:8" ht="60" x14ac:dyDescent="0.25">
      <c r="A90" s="20"/>
      <c r="B90" s="22" t="s">
        <v>767</v>
      </c>
      <c r="C90" s="6" t="s">
        <v>768</v>
      </c>
      <c r="D90" s="6" t="s">
        <v>1124</v>
      </c>
      <c r="E90" s="11"/>
      <c r="F90" s="11"/>
      <c r="G90" s="11"/>
    </row>
    <row r="91" spans="1:8" ht="45" x14ac:dyDescent="0.25">
      <c r="A91" s="230"/>
      <c r="B91" s="230" t="s">
        <v>769</v>
      </c>
      <c r="C91" s="6" t="s">
        <v>770</v>
      </c>
      <c r="D91" s="6" t="s">
        <v>1124</v>
      </c>
      <c r="E91" s="11"/>
      <c r="F91" s="11"/>
      <c r="G91" s="11"/>
    </row>
    <row r="92" spans="1:8" ht="45" x14ac:dyDescent="0.25">
      <c r="A92" s="232"/>
      <c r="B92" s="232"/>
      <c r="C92" s="6" t="s">
        <v>771</v>
      </c>
      <c r="D92" s="6" t="s">
        <v>1124</v>
      </c>
      <c r="E92" s="11"/>
      <c r="F92" s="11"/>
      <c r="G92" s="11"/>
      <c r="H92" s="21"/>
    </row>
    <row r="93" spans="1:8" ht="90" x14ac:dyDescent="0.25">
      <c r="A93" s="28"/>
      <c r="B93" s="22" t="s">
        <v>753</v>
      </c>
      <c r="C93" s="6" t="s">
        <v>759</v>
      </c>
      <c r="D93" s="6" t="s">
        <v>1124</v>
      </c>
      <c r="E93" s="11"/>
      <c r="F93" s="11"/>
      <c r="G93" s="11"/>
      <c r="H93" s="21"/>
    </row>
    <row r="94" spans="1:8" ht="60" x14ac:dyDescent="0.25">
      <c r="A94" s="44" t="s">
        <v>773</v>
      </c>
      <c r="B94" s="45" t="s">
        <v>772</v>
      </c>
      <c r="C94" s="44"/>
      <c r="D94" s="44" t="s">
        <v>9</v>
      </c>
      <c r="E94" s="52" t="e">
        <f>(E95/E96/12*1000)/E97*100</f>
        <v>#DIV/0!</v>
      </c>
      <c r="F94" s="47">
        <v>159.85</v>
      </c>
      <c r="G94" s="52"/>
      <c r="H94" s="3" t="s">
        <v>28</v>
      </c>
    </row>
    <row r="95" spans="1:8" ht="75" x14ac:dyDescent="0.25">
      <c r="A95" s="28"/>
      <c r="B95" s="22" t="s">
        <v>774</v>
      </c>
      <c r="C95" s="6" t="s">
        <v>775</v>
      </c>
      <c r="D95" s="6" t="s">
        <v>1317</v>
      </c>
      <c r="E95" s="11"/>
      <c r="F95" s="11"/>
      <c r="G95" s="11"/>
      <c r="H95" s="3"/>
    </row>
    <row r="96" spans="1:8" ht="60" x14ac:dyDescent="0.25">
      <c r="A96" s="28"/>
      <c r="B96" s="22" t="s">
        <v>776</v>
      </c>
      <c r="C96" s="6" t="s">
        <v>777</v>
      </c>
      <c r="D96" s="6" t="s">
        <v>1124</v>
      </c>
      <c r="E96" s="11"/>
      <c r="F96" s="11"/>
      <c r="G96" s="11"/>
      <c r="H96" s="21"/>
    </row>
    <row r="97" spans="1:8" ht="30" x14ac:dyDescent="0.25">
      <c r="A97" s="28"/>
      <c r="B97" s="22" t="s">
        <v>500</v>
      </c>
      <c r="C97" s="6" t="s">
        <v>778</v>
      </c>
      <c r="D97" s="6" t="s">
        <v>1317</v>
      </c>
      <c r="E97" s="11"/>
      <c r="F97" s="11"/>
      <c r="G97" s="11"/>
      <c r="H97" s="21"/>
    </row>
    <row r="98" spans="1:8" ht="60" x14ac:dyDescent="0.25">
      <c r="A98" s="64" t="s">
        <v>779</v>
      </c>
      <c r="B98" s="65" t="s">
        <v>780</v>
      </c>
      <c r="C98" s="64"/>
      <c r="D98" s="64" t="s">
        <v>9</v>
      </c>
      <c r="E98" s="54" t="e">
        <f>E99/E100*100</f>
        <v>#DIV/0!</v>
      </c>
      <c r="F98" s="54" t="e">
        <f>F99/F100*100</f>
        <v>#DIV/0!</v>
      </c>
      <c r="G98" s="54" t="e">
        <f>G99/G100*100</f>
        <v>#DIV/0!</v>
      </c>
      <c r="H98" s="3" t="s">
        <v>112</v>
      </c>
    </row>
    <row r="99" spans="1:8" ht="105" x14ac:dyDescent="0.25">
      <c r="A99" s="68"/>
      <c r="B99" s="68" t="s">
        <v>781</v>
      </c>
      <c r="C99" s="38" t="s">
        <v>782</v>
      </c>
      <c r="D99" s="38" t="s">
        <v>1124</v>
      </c>
      <c r="E99" s="40"/>
      <c r="F99" s="40"/>
      <c r="G99" s="40"/>
      <c r="H99" s="21"/>
    </row>
    <row r="100" spans="1:8" ht="105" x14ac:dyDescent="0.25">
      <c r="A100" s="68"/>
      <c r="B100" s="68" t="s">
        <v>783</v>
      </c>
      <c r="C100" s="38" t="s">
        <v>782</v>
      </c>
      <c r="D100" s="38" t="s">
        <v>1124</v>
      </c>
      <c r="E100" s="40"/>
      <c r="F100" s="40"/>
      <c r="G100" s="40"/>
    </row>
    <row r="101" spans="1:8" ht="75" x14ac:dyDescent="0.25">
      <c r="A101" s="64" t="s">
        <v>784</v>
      </c>
      <c r="B101" s="65" t="s">
        <v>785</v>
      </c>
      <c r="C101" s="64"/>
      <c r="D101" s="64" t="s">
        <v>9</v>
      </c>
      <c r="E101" s="54" t="e">
        <f>E102/E103*100</f>
        <v>#DIV/0!</v>
      </c>
      <c r="F101" s="54" t="e">
        <f>F102/F103*100</f>
        <v>#DIV/0!</v>
      </c>
      <c r="G101" s="54" t="e">
        <f>G102/G103*100</f>
        <v>#DIV/0!</v>
      </c>
      <c r="H101" s="3" t="s">
        <v>112</v>
      </c>
    </row>
    <row r="102" spans="1:8" ht="105" x14ac:dyDescent="0.25">
      <c r="A102" s="82"/>
      <c r="B102" s="68" t="s">
        <v>786</v>
      </c>
      <c r="C102" s="38" t="s">
        <v>782</v>
      </c>
      <c r="D102" s="38" t="s">
        <v>1124</v>
      </c>
      <c r="E102" s="40"/>
      <c r="F102" s="40"/>
      <c r="G102" s="40"/>
    </row>
    <row r="103" spans="1:8" ht="105" x14ac:dyDescent="0.25">
      <c r="A103" s="82"/>
      <c r="B103" s="68" t="s">
        <v>787</v>
      </c>
      <c r="C103" s="38" t="s">
        <v>782</v>
      </c>
      <c r="D103" s="38" t="s">
        <v>1124</v>
      </c>
      <c r="E103" s="40"/>
      <c r="F103" s="40"/>
      <c r="G103" s="40"/>
    </row>
    <row r="104" spans="1:8" ht="60" x14ac:dyDescent="0.25">
      <c r="A104" s="49" t="s">
        <v>788</v>
      </c>
      <c r="B104" s="50" t="s">
        <v>789</v>
      </c>
      <c r="C104" s="46"/>
      <c r="D104" s="44"/>
      <c r="E104" s="46"/>
      <c r="F104" s="46"/>
      <c r="G104" s="46"/>
    </row>
    <row r="105" spans="1:8" ht="60" x14ac:dyDescent="0.25">
      <c r="A105" s="44" t="s">
        <v>791</v>
      </c>
      <c r="B105" s="45" t="s">
        <v>790</v>
      </c>
      <c r="C105" s="46"/>
      <c r="D105" s="44"/>
      <c r="E105" s="52"/>
      <c r="F105" s="52"/>
      <c r="G105" s="52"/>
      <c r="H105" s="3" t="s">
        <v>316</v>
      </c>
    </row>
    <row r="106" spans="1:8" x14ac:dyDescent="0.25">
      <c r="A106" s="44"/>
      <c r="B106" s="45" t="s">
        <v>1381</v>
      </c>
      <c r="C106" s="46"/>
      <c r="D106" s="44" t="s">
        <v>9</v>
      </c>
      <c r="E106" s="47">
        <v>68.52</v>
      </c>
      <c r="F106" s="47">
        <v>68.83</v>
      </c>
      <c r="G106" s="47"/>
      <c r="H106" s="3"/>
    </row>
    <row r="107" spans="1:8" x14ac:dyDescent="0.25">
      <c r="A107" s="44"/>
      <c r="B107" s="45" t="s">
        <v>1383</v>
      </c>
      <c r="C107" s="46"/>
      <c r="D107" s="44" t="s">
        <v>9</v>
      </c>
      <c r="E107" s="47">
        <v>0</v>
      </c>
      <c r="F107" s="47">
        <v>100</v>
      </c>
      <c r="G107" s="47"/>
      <c r="H107" s="3"/>
    </row>
    <row r="108" spans="1:8" ht="60" x14ac:dyDescent="0.25">
      <c r="A108" s="6"/>
      <c r="B108" s="22" t="s">
        <v>792</v>
      </c>
      <c r="C108" s="6" t="s">
        <v>793</v>
      </c>
      <c r="D108" s="6" t="s">
        <v>1124</v>
      </c>
      <c r="E108" s="11"/>
      <c r="F108" s="11"/>
      <c r="G108" s="11"/>
      <c r="H108" s="21"/>
    </row>
    <row r="109" spans="1:8" ht="45" x14ac:dyDescent="0.25">
      <c r="A109" s="6"/>
      <c r="B109" s="22" t="s">
        <v>794</v>
      </c>
      <c r="C109" s="6" t="s">
        <v>795</v>
      </c>
      <c r="D109" s="6" t="s">
        <v>1124</v>
      </c>
      <c r="E109" s="11"/>
      <c r="F109" s="11"/>
      <c r="G109" s="11"/>
    </row>
    <row r="110" spans="1:8" ht="60" x14ac:dyDescent="0.25">
      <c r="A110" s="44" t="s">
        <v>796</v>
      </c>
      <c r="B110" s="45" t="s">
        <v>797</v>
      </c>
      <c r="C110" s="46"/>
      <c r="D110" s="44"/>
      <c r="E110" s="52"/>
      <c r="F110" s="52"/>
      <c r="G110" s="52"/>
      <c r="H110" s="3" t="s">
        <v>316</v>
      </c>
    </row>
    <row r="111" spans="1:8" x14ac:dyDescent="0.25">
      <c r="A111" s="44"/>
      <c r="B111" s="45" t="s">
        <v>1381</v>
      </c>
      <c r="C111" s="46"/>
      <c r="D111" s="44" t="s">
        <v>9</v>
      </c>
      <c r="E111" s="47">
        <v>76.84</v>
      </c>
      <c r="F111" s="47">
        <v>73.680000000000007</v>
      </c>
      <c r="G111" s="47"/>
      <c r="H111" s="3"/>
    </row>
    <row r="112" spans="1:8" x14ac:dyDescent="0.25">
      <c r="A112" s="44"/>
      <c r="B112" s="45" t="s">
        <v>1383</v>
      </c>
      <c r="C112" s="46"/>
      <c r="D112" s="44" t="s">
        <v>9</v>
      </c>
      <c r="E112" s="47">
        <v>831.3</v>
      </c>
      <c r="F112" s="47">
        <v>1056.19</v>
      </c>
      <c r="G112" s="47"/>
      <c r="H112" s="3"/>
    </row>
    <row r="113" spans="1:9" ht="75" x14ac:dyDescent="0.25">
      <c r="A113" s="6"/>
      <c r="B113" s="22" t="s">
        <v>798</v>
      </c>
      <c r="C113" s="6" t="s">
        <v>799</v>
      </c>
      <c r="D113" s="6" t="s">
        <v>1368</v>
      </c>
      <c r="E113" s="11"/>
      <c r="F113" s="11"/>
      <c r="G113" s="11"/>
      <c r="H113" s="3"/>
    </row>
    <row r="114" spans="1:9" ht="45" x14ac:dyDescent="0.25">
      <c r="A114" s="6"/>
      <c r="B114" s="22" t="s">
        <v>800</v>
      </c>
      <c r="C114" s="6" t="s">
        <v>801</v>
      </c>
      <c r="D114" s="6" t="s">
        <v>1124</v>
      </c>
      <c r="E114" s="11"/>
      <c r="F114" s="11"/>
      <c r="G114" s="11"/>
      <c r="H114" s="3"/>
    </row>
    <row r="115" spans="1:9" ht="60" x14ac:dyDescent="0.25">
      <c r="A115" s="44" t="s">
        <v>1342</v>
      </c>
      <c r="B115" s="45" t="s">
        <v>802</v>
      </c>
      <c r="C115" s="46"/>
      <c r="D115" s="44"/>
      <c r="E115" s="52"/>
      <c r="F115" s="52"/>
      <c r="G115" s="52"/>
      <c r="H115" s="3" t="s">
        <v>316</v>
      </c>
    </row>
    <row r="116" spans="1:9" x14ac:dyDescent="0.25">
      <c r="A116" s="57"/>
      <c r="B116" s="45" t="s">
        <v>206</v>
      </c>
      <c r="C116" s="46"/>
      <c r="D116" s="44"/>
      <c r="E116" s="52"/>
      <c r="F116" s="52"/>
      <c r="G116" s="52"/>
      <c r="H116" s="3"/>
    </row>
    <row r="117" spans="1:9" x14ac:dyDescent="0.25">
      <c r="A117" s="57"/>
      <c r="B117" s="45" t="s">
        <v>1381</v>
      </c>
      <c r="C117" s="46"/>
      <c r="D117" s="44" t="s">
        <v>1315</v>
      </c>
      <c r="E117" s="47">
        <v>20.77</v>
      </c>
      <c r="F117" s="47">
        <v>21.61</v>
      </c>
      <c r="G117" s="47"/>
      <c r="H117" s="3"/>
    </row>
    <row r="118" spans="1:9" x14ac:dyDescent="0.25">
      <c r="A118" s="57"/>
      <c r="B118" s="45" t="s">
        <v>1383</v>
      </c>
      <c r="C118" s="46"/>
      <c r="D118" s="44" t="s">
        <v>1315</v>
      </c>
      <c r="E118" s="47">
        <v>55.63</v>
      </c>
      <c r="F118" s="47">
        <v>68.38</v>
      </c>
      <c r="G118" s="47"/>
      <c r="H118" s="3"/>
    </row>
    <row r="119" spans="1:9" x14ac:dyDescent="0.25">
      <c r="A119" s="57"/>
      <c r="B119" s="45" t="s">
        <v>242</v>
      </c>
      <c r="C119" s="46"/>
      <c r="D119" s="44"/>
      <c r="E119" s="52"/>
      <c r="F119" s="52"/>
      <c r="G119" s="52"/>
      <c r="H119" s="3"/>
    </row>
    <row r="120" spans="1:9" x14ac:dyDescent="0.25">
      <c r="A120" s="57"/>
      <c r="B120" s="45" t="s">
        <v>1381</v>
      </c>
      <c r="C120" s="46"/>
      <c r="D120" s="44" t="s">
        <v>1315</v>
      </c>
      <c r="E120" s="47">
        <v>17.21</v>
      </c>
      <c r="F120" s="47">
        <v>17.989999999999998</v>
      </c>
      <c r="G120" s="47"/>
      <c r="H120" s="3"/>
    </row>
    <row r="121" spans="1:9" x14ac:dyDescent="0.25">
      <c r="A121" s="57"/>
      <c r="B121" s="45" t="s">
        <v>1383</v>
      </c>
      <c r="C121" s="46"/>
      <c r="D121" s="44" t="s">
        <v>1315</v>
      </c>
      <c r="E121" s="47">
        <v>55.63</v>
      </c>
      <c r="F121" s="47">
        <v>68.38</v>
      </c>
      <c r="G121" s="47"/>
      <c r="H121" s="3"/>
    </row>
    <row r="122" spans="1:9" ht="45" x14ac:dyDescent="0.25">
      <c r="A122" s="24"/>
      <c r="B122" s="22" t="s">
        <v>804</v>
      </c>
      <c r="C122" s="6" t="s">
        <v>805</v>
      </c>
      <c r="D122" s="6" t="s">
        <v>1315</v>
      </c>
      <c r="E122" s="11"/>
      <c r="F122" s="11"/>
      <c r="G122" s="11"/>
      <c r="H122" s="21"/>
    </row>
    <row r="123" spans="1:9" ht="60" x14ac:dyDescent="0.25">
      <c r="A123" s="24"/>
      <c r="B123" s="22" t="s">
        <v>806</v>
      </c>
      <c r="C123" s="6" t="s">
        <v>807</v>
      </c>
      <c r="D123" s="6" t="s">
        <v>1315</v>
      </c>
      <c r="E123" s="11"/>
      <c r="F123" s="11"/>
      <c r="G123" s="11"/>
    </row>
    <row r="124" spans="1:9" ht="45" x14ac:dyDescent="0.25">
      <c r="A124" s="24"/>
      <c r="B124" s="22" t="s">
        <v>808</v>
      </c>
      <c r="C124" s="6" t="s">
        <v>809</v>
      </c>
      <c r="D124" s="6" t="s">
        <v>1124</v>
      </c>
      <c r="E124" s="11"/>
      <c r="F124" s="11"/>
      <c r="G124" s="11"/>
      <c r="H124" s="21"/>
      <c r="I124" s="21"/>
    </row>
    <row r="125" spans="1:9" ht="60" x14ac:dyDescent="0.25">
      <c r="A125" s="44" t="s">
        <v>816</v>
      </c>
      <c r="B125" s="45" t="s">
        <v>810</v>
      </c>
      <c r="C125" s="46"/>
      <c r="D125" s="44"/>
      <c r="E125" s="52"/>
      <c r="F125" s="52"/>
      <c r="G125" s="52"/>
      <c r="H125" s="3" t="s">
        <v>316</v>
      </c>
    </row>
    <row r="126" spans="1:9" x14ac:dyDescent="0.25">
      <c r="A126" s="44"/>
      <c r="B126" s="45" t="s">
        <v>1381</v>
      </c>
      <c r="C126" s="46"/>
      <c r="D126" s="44" t="s">
        <v>9</v>
      </c>
      <c r="E126" s="47">
        <v>100</v>
      </c>
      <c r="F126" s="47">
        <v>100</v>
      </c>
      <c r="G126" s="47"/>
      <c r="H126" s="3"/>
    </row>
    <row r="127" spans="1:9" x14ac:dyDescent="0.25">
      <c r="A127" s="44"/>
      <c r="B127" s="45" t="s">
        <v>1383</v>
      </c>
      <c r="C127" s="46"/>
      <c r="D127" s="44" t="s">
        <v>9</v>
      </c>
      <c r="E127" s="47">
        <v>77.78</v>
      </c>
      <c r="F127" s="47">
        <v>87.5</v>
      </c>
      <c r="G127" s="47"/>
      <c r="H127" s="3"/>
    </row>
    <row r="128" spans="1:9" ht="60" x14ac:dyDescent="0.25">
      <c r="A128" s="6"/>
      <c r="B128" s="22" t="s">
        <v>811</v>
      </c>
      <c r="C128" s="6" t="s">
        <v>812</v>
      </c>
      <c r="D128" s="6" t="s">
        <v>1315</v>
      </c>
      <c r="E128" s="11"/>
      <c r="F128" s="11"/>
      <c r="G128" s="11"/>
    </row>
    <row r="129" spans="1:8" ht="45" x14ac:dyDescent="0.25">
      <c r="A129" s="6"/>
      <c r="B129" s="22" t="s">
        <v>813</v>
      </c>
      <c r="C129" s="6" t="s">
        <v>814</v>
      </c>
      <c r="D129" s="6" t="s">
        <v>1315</v>
      </c>
      <c r="E129" s="11"/>
      <c r="F129" s="11"/>
      <c r="G129" s="11"/>
    </row>
    <row r="130" spans="1:8" ht="60" x14ac:dyDescent="0.25">
      <c r="A130" s="44" t="s">
        <v>815</v>
      </c>
      <c r="B130" s="45" t="s">
        <v>817</v>
      </c>
      <c r="C130" s="44"/>
      <c r="D130" s="44"/>
      <c r="E130" s="52"/>
      <c r="F130" s="52"/>
      <c r="G130" s="52"/>
      <c r="H130" s="3" t="s">
        <v>316</v>
      </c>
    </row>
    <row r="131" spans="1:8" ht="30" x14ac:dyDescent="0.25">
      <c r="A131" s="57"/>
      <c r="B131" s="45" t="s">
        <v>1381</v>
      </c>
      <c r="C131" s="44"/>
      <c r="D131" s="44" t="s">
        <v>1314</v>
      </c>
      <c r="E131" s="47">
        <v>16.45</v>
      </c>
      <c r="F131" s="47">
        <v>15.54</v>
      </c>
      <c r="G131" s="47"/>
      <c r="H131" s="3"/>
    </row>
    <row r="132" spans="1:8" ht="30" x14ac:dyDescent="0.25">
      <c r="A132" s="57"/>
      <c r="B132" s="45" t="s">
        <v>1383</v>
      </c>
      <c r="C132" s="44"/>
      <c r="D132" s="44" t="s">
        <v>1314</v>
      </c>
      <c r="E132" s="47">
        <v>33.880000000000003</v>
      </c>
      <c r="F132" s="47">
        <v>34.26</v>
      </c>
      <c r="G132" s="47"/>
      <c r="H132" s="3"/>
    </row>
    <row r="133" spans="1:8" ht="45" customHeight="1" x14ac:dyDescent="0.25">
      <c r="A133" s="226"/>
      <c r="B133" s="230" t="s">
        <v>818</v>
      </c>
      <c r="C133" s="6" t="s">
        <v>819</v>
      </c>
      <c r="D133" s="6" t="s">
        <v>1314</v>
      </c>
      <c r="E133" s="11"/>
      <c r="F133" s="11"/>
      <c r="G133" s="11"/>
      <c r="H133" s="21"/>
    </row>
    <row r="134" spans="1:8" ht="30" x14ac:dyDescent="0.25">
      <c r="A134" s="227"/>
      <c r="B134" s="231"/>
      <c r="C134" s="6" t="s">
        <v>820</v>
      </c>
      <c r="D134" s="6" t="s">
        <v>1314</v>
      </c>
      <c r="E134" s="11"/>
      <c r="F134" s="11"/>
      <c r="G134" s="11"/>
    </row>
    <row r="135" spans="1:8" ht="30" x14ac:dyDescent="0.25">
      <c r="A135" s="228"/>
      <c r="B135" s="232"/>
      <c r="C135" s="6" t="s">
        <v>821</v>
      </c>
      <c r="D135" s="6" t="s">
        <v>1314</v>
      </c>
      <c r="E135" s="11"/>
      <c r="F135" s="11"/>
      <c r="G135" s="11"/>
    </row>
    <row r="136" spans="1:8" ht="45" x14ac:dyDescent="0.25">
      <c r="A136" s="26"/>
      <c r="B136" s="22" t="s">
        <v>808</v>
      </c>
      <c r="C136" s="6" t="s">
        <v>822</v>
      </c>
      <c r="D136" s="6" t="s">
        <v>1124</v>
      </c>
      <c r="E136" s="11"/>
      <c r="F136" s="11"/>
      <c r="G136" s="11"/>
    </row>
    <row r="137" spans="1:8" ht="30" x14ac:dyDescent="0.25">
      <c r="A137" s="10" t="s">
        <v>823</v>
      </c>
      <c r="B137" s="18" t="s">
        <v>824</v>
      </c>
      <c r="C137" s="8"/>
      <c r="D137" s="8"/>
      <c r="E137" s="8"/>
      <c r="F137" s="8"/>
      <c r="G137" s="8"/>
    </row>
    <row r="138" spans="1:8" ht="60" x14ac:dyDescent="0.25">
      <c r="A138" s="44" t="s">
        <v>826</v>
      </c>
      <c r="B138" s="45" t="s">
        <v>825</v>
      </c>
      <c r="C138" s="46"/>
      <c r="D138" s="44"/>
      <c r="E138" s="52"/>
      <c r="F138" s="52"/>
      <c r="G138" s="52"/>
      <c r="H138" s="3" t="s">
        <v>316</v>
      </c>
    </row>
    <row r="139" spans="1:8" x14ac:dyDescent="0.25">
      <c r="A139" s="57"/>
      <c r="B139" s="45" t="s">
        <v>1381</v>
      </c>
      <c r="C139" s="46"/>
      <c r="D139" s="44" t="s">
        <v>9</v>
      </c>
      <c r="E139" s="47">
        <v>100</v>
      </c>
      <c r="F139" s="47">
        <v>100</v>
      </c>
      <c r="G139" s="47"/>
      <c r="H139" s="3"/>
    </row>
    <row r="140" spans="1:8" x14ac:dyDescent="0.25">
      <c r="A140" s="57"/>
      <c r="B140" s="45" t="s">
        <v>1383</v>
      </c>
      <c r="C140" s="46"/>
      <c r="D140" s="44" t="s">
        <v>9</v>
      </c>
      <c r="E140" s="47">
        <v>44.44</v>
      </c>
      <c r="F140" s="47">
        <v>50</v>
      </c>
      <c r="G140" s="47"/>
      <c r="H140" s="3"/>
    </row>
    <row r="141" spans="1:8" ht="49.5" customHeight="1" x14ac:dyDescent="0.25">
      <c r="A141" s="230"/>
      <c r="B141" s="230" t="s">
        <v>827</v>
      </c>
      <c r="C141" s="6" t="s">
        <v>828</v>
      </c>
      <c r="D141" s="6" t="s">
        <v>1315</v>
      </c>
      <c r="E141" s="11"/>
      <c r="F141" s="11"/>
      <c r="G141" s="11"/>
      <c r="H141" s="21"/>
    </row>
    <row r="142" spans="1:8" ht="49.5" customHeight="1" x14ac:dyDescent="0.25">
      <c r="A142" s="232"/>
      <c r="B142" s="232"/>
      <c r="C142" s="6" t="s">
        <v>829</v>
      </c>
      <c r="D142" s="6" t="s">
        <v>1315</v>
      </c>
      <c r="E142" s="11"/>
      <c r="F142" s="11"/>
      <c r="G142" s="11"/>
    </row>
    <row r="143" spans="1:8" ht="30" x14ac:dyDescent="0.25">
      <c r="A143" s="230"/>
      <c r="B143" s="230" t="s">
        <v>830</v>
      </c>
      <c r="C143" s="6" t="s">
        <v>831</v>
      </c>
      <c r="D143" s="6" t="s">
        <v>1315</v>
      </c>
      <c r="E143" s="11"/>
      <c r="F143" s="11"/>
      <c r="G143" s="11"/>
      <c r="H143" s="21"/>
    </row>
    <row r="144" spans="1:8" ht="30" x14ac:dyDescent="0.25">
      <c r="A144" s="232"/>
      <c r="B144" s="232"/>
      <c r="C144" s="6" t="s">
        <v>832</v>
      </c>
      <c r="D144" s="6" t="s">
        <v>1315</v>
      </c>
      <c r="E144" s="11"/>
      <c r="F144" s="11"/>
      <c r="G144" s="11"/>
    </row>
    <row r="145" spans="1:8" ht="60" x14ac:dyDescent="0.25">
      <c r="A145" s="44" t="s">
        <v>834</v>
      </c>
      <c r="B145" s="45" t="s">
        <v>833</v>
      </c>
      <c r="C145" s="46"/>
      <c r="D145" s="44"/>
      <c r="E145" s="52"/>
      <c r="F145" s="52"/>
      <c r="G145" s="52"/>
      <c r="H145" s="3" t="s">
        <v>316</v>
      </c>
    </row>
    <row r="146" spans="1:8" x14ac:dyDescent="0.25">
      <c r="A146" s="57"/>
      <c r="B146" s="45" t="s">
        <v>1381</v>
      </c>
      <c r="C146" s="46"/>
      <c r="D146" s="44" t="s">
        <v>9</v>
      </c>
      <c r="E146" s="47">
        <v>0.36</v>
      </c>
      <c r="F146" s="47">
        <v>0.35</v>
      </c>
      <c r="G146" s="47"/>
      <c r="H146" s="3"/>
    </row>
    <row r="147" spans="1:8" x14ac:dyDescent="0.25">
      <c r="A147" s="57"/>
      <c r="B147" s="45" t="s">
        <v>1383</v>
      </c>
      <c r="C147" s="46"/>
      <c r="D147" s="44" t="s">
        <v>9</v>
      </c>
      <c r="E147" s="47">
        <v>7.0000000000000007E-2</v>
      </c>
      <c r="F147" s="47">
        <v>0</v>
      </c>
      <c r="G147" s="47"/>
      <c r="H147" s="3"/>
    </row>
    <row r="148" spans="1:8" ht="30" x14ac:dyDescent="0.25">
      <c r="A148" s="233"/>
      <c r="B148" s="230" t="s">
        <v>835</v>
      </c>
      <c r="C148" s="6" t="s">
        <v>1375</v>
      </c>
      <c r="D148" s="6" t="s">
        <v>1124</v>
      </c>
      <c r="E148" s="11"/>
      <c r="F148" s="11"/>
      <c r="G148" s="11"/>
      <c r="H148" s="3"/>
    </row>
    <row r="149" spans="1:8" ht="30" x14ac:dyDescent="0.25">
      <c r="A149" s="237"/>
      <c r="B149" s="231"/>
      <c r="C149" s="6" t="s">
        <v>1377</v>
      </c>
      <c r="D149" s="6" t="s">
        <v>1124</v>
      </c>
      <c r="E149" s="11"/>
      <c r="F149" s="11"/>
      <c r="G149" s="11"/>
      <c r="H149" s="3"/>
    </row>
    <row r="150" spans="1:8" ht="30" x14ac:dyDescent="0.25">
      <c r="A150" s="237"/>
      <c r="B150" s="231"/>
      <c r="C150" s="6" t="s">
        <v>1376</v>
      </c>
      <c r="D150" s="6" t="s">
        <v>1124</v>
      </c>
      <c r="E150" s="11"/>
      <c r="F150" s="11"/>
      <c r="G150" s="11"/>
      <c r="H150" s="3"/>
    </row>
    <row r="151" spans="1:8" ht="45" customHeight="1" x14ac:dyDescent="0.25">
      <c r="A151" s="27"/>
      <c r="B151" s="22" t="s">
        <v>710</v>
      </c>
      <c r="C151" s="6" t="s">
        <v>1378</v>
      </c>
      <c r="D151" s="6" t="s">
        <v>1124</v>
      </c>
      <c r="E151" s="11"/>
      <c r="F151" s="11"/>
      <c r="G151" s="11"/>
      <c r="H151" s="3"/>
    </row>
    <row r="152" spans="1:8" ht="45" x14ac:dyDescent="0.25">
      <c r="A152" s="49" t="s">
        <v>836</v>
      </c>
      <c r="B152" s="50" t="s">
        <v>837</v>
      </c>
      <c r="C152" s="46"/>
      <c r="D152" s="46"/>
      <c r="E152" s="46"/>
      <c r="F152" s="46"/>
      <c r="G152" s="46"/>
    </row>
    <row r="153" spans="1:8" ht="75" x14ac:dyDescent="0.25">
      <c r="A153" s="44" t="s">
        <v>839</v>
      </c>
      <c r="B153" s="45" t="s">
        <v>838</v>
      </c>
      <c r="C153" s="44"/>
      <c r="D153" s="44"/>
      <c r="E153" s="52"/>
      <c r="F153" s="52"/>
      <c r="G153" s="52"/>
      <c r="H153" s="3" t="s">
        <v>316</v>
      </c>
    </row>
    <row r="154" spans="1:8" x14ac:dyDescent="0.25">
      <c r="A154" s="44"/>
      <c r="B154" s="45" t="s">
        <v>1381</v>
      </c>
      <c r="C154" s="44"/>
      <c r="D154" s="44" t="s">
        <v>9</v>
      </c>
      <c r="E154" s="47">
        <v>32.74</v>
      </c>
      <c r="F154" s="47">
        <v>22.67</v>
      </c>
      <c r="G154" s="47"/>
      <c r="H154" s="3"/>
    </row>
    <row r="155" spans="1:8" x14ac:dyDescent="0.25">
      <c r="A155" s="44"/>
      <c r="B155" s="45" t="s">
        <v>1383</v>
      </c>
      <c r="C155" s="44"/>
      <c r="D155" s="44" t="s">
        <v>9</v>
      </c>
      <c r="E155" s="47">
        <v>0</v>
      </c>
      <c r="F155" s="47">
        <v>0</v>
      </c>
      <c r="G155" s="47"/>
      <c r="H155" s="3"/>
    </row>
    <row r="156" spans="1:8" ht="60" x14ac:dyDescent="0.25">
      <c r="A156" s="8"/>
      <c r="B156" s="22" t="s">
        <v>840</v>
      </c>
      <c r="C156" s="6" t="s">
        <v>841</v>
      </c>
      <c r="D156" s="6" t="s">
        <v>1124</v>
      </c>
      <c r="E156" s="11"/>
      <c r="F156" s="11"/>
      <c r="G156" s="11"/>
    </row>
    <row r="157" spans="1:8" ht="45" x14ac:dyDescent="0.25">
      <c r="A157" s="8"/>
      <c r="B157" s="22" t="s">
        <v>842</v>
      </c>
      <c r="C157" s="6" t="s">
        <v>843</v>
      </c>
      <c r="D157" s="6" t="s">
        <v>1124</v>
      </c>
      <c r="E157" s="11"/>
      <c r="F157" s="11"/>
      <c r="G157" s="11"/>
    </row>
    <row r="158" spans="1:8" ht="60" x14ac:dyDescent="0.25">
      <c r="A158" s="64" t="s">
        <v>845</v>
      </c>
      <c r="B158" s="65" t="s">
        <v>844</v>
      </c>
      <c r="C158" s="64"/>
      <c r="D158" s="64" t="s">
        <v>9</v>
      </c>
      <c r="E158" s="54" t="e">
        <f>E159/E160*100</f>
        <v>#DIV/0!</v>
      </c>
      <c r="F158" s="54" t="e">
        <f>F159/F160*100</f>
        <v>#DIV/0!</v>
      </c>
      <c r="G158" s="54" t="e">
        <f>G159/G160*100</f>
        <v>#DIV/0!</v>
      </c>
      <c r="H158" s="3" t="s">
        <v>112</v>
      </c>
    </row>
    <row r="159" spans="1:8" ht="60" x14ac:dyDescent="0.25">
      <c r="A159" s="69"/>
      <c r="B159" s="68" t="s">
        <v>846</v>
      </c>
      <c r="C159" s="38" t="s">
        <v>587</v>
      </c>
      <c r="D159" s="38" t="s">
        <v>1124</v>
      </c>
      <c r="E159" s="40"/>
      <c r="F159" s="40"/>
      <c r="G159" s="40"/>
      <c r="H159" s="3"/>
    </row>
    <row r="160" spans="1:8" ht="60" x14ac:dyDescent="0.25">
      <c r="A160" s="69"/>
      <c r="B160" s="68" t="s">
        <v>847</v>
      </c>
      <c r="C160" s="38" t="s">
        <v>587</v>
      </c>
      <c r="D160" s="38" t="s">
        <v>1124</v>
      </c>
      <c r="E160" s="40"/>
      <c r="F160" s="40"/>
      <c r="G160" s="40"/>
      <c r="H160" s="3"/>
    </row>
    <row r="161" spans="1:8" ht="45" x14ac:dyDescent="0.25">
      <c r="A161" s="49" t="s">
        <v>848</v>
      </c>
      <c r="B161" s="50" t="s">
        <v>849</v>
      </c>
      <c r="C161" s="46"/>
      <c r="D161" s="46"/>
      <c r="E161" s="46"/>
      <c r="F161" s="46"/>
      <c r="G161" s="46"/>
    </row>
    <row r="162" spans="1:8" ht="75" x14ac:dyDescent="0.25">
      <c r="A162" s="44" t="s">
        <v>851</v>
      </c>
      <c r="B162" s="45" t="s">
        <v>850</v>
      </c>
      <c r="C162" s="46"/>
      <c r="D162" s="44"/>
      <c r="E162" s="52"/>
      <c r="F162" s="52"/>
      <c r="G162" s="52"/>
      <c r="H162" s="3" t="s">
        <v>316</v>
      </c>
    </row>
    <row r="163" spans="1:8" x14ac:dyDescent="0.25">
      <c r="A163" s="57"/>
      <c r="B163" s="45" t="s">
        <v>1381</v>
      </c>
      <c r="C163" s="46"/>
      <c r="D163" s="44" t="s">
        <v>9</v>
      </c>
      <c r="E163" s="47">
        <v>18.3</v>
      </c>
      <c r="F163" s="47">
        <v>17.84</v>
      </c>
      <c r="G163" s="47"/>
      <c r="H163" s="3"/>
    </row>
    <row r="164" spans="1:8" x14ac:dyDescent="0.25">
      <c r="A164" s="57"/>
      <c r="B164" s="45" t="s">
        <v>1383</v>
      </c>
      <c r="C164" s="46"/>
      <c r="D164" s="44" t="s">
        <v>9</v>
      </c>
      <c r="E164" s="47">
        <v>100</v>
      </c>
      <c r="F164" s="47">
        <v>100</v>
      </c>
      <c r="G164" s="47"/>
      <c r="H164" s="3"/>
    </row>
    <row r="165" spans="1:8" ht="39" customHeight="1" x14ac:dyDescent="0.25">
      <c r="A165" s="226"/>
      <c r="B165" s="230" t="s">
        <v>852</v>
      </c>
      <c r="C165" s="6" t="s">
        <v>853</v>
      </c>
      <c r="D165" s="13" t="s">
        <v>1317</v>
      </c>
      <c r="E165" s="11"/>
      <c r="F165" s="11"/>
      <c r="G165" s="11"/>
      <c r="H165" s="3"/>
    </row>
    <row r="166" spans="1:8" ht="39" customHeight="1" x14ac:dyDescent="0.25">
      <c r="A166" s="228"/>
      <c r="B166" s="232"/>
      <c r="C166" s="6" t="s">
        <v>854</v>
      </c>
      <c r="D166" s="13" t="s">
        <v>1317</v>
      </c>
      <c r="E166" s="11"/>
      <c r="F166" s="11"/>
      <c r="G166" s="11"/>
      <c r="H166" s="3"/>
    </row>
    <row r="167" spans="1:8" ht="39" customHeight="1" x14ac:dyDescent="0.25">
      <c r="A167" s="226"/>
      <c r="B167" s="230" t="s">
        <v>855</v>
      </c>
      <c r="C167" s="6" t="s">
        <v>856</v>
      </c>
      <c r="D167" s="13" t="s">
        <v>1317</v>
      </c>
      <c r="E167" s="11"/>
      <c r="F167" s="11"/>
      <c r="G167" s="11"/>
      <c r="H167" s="3"/>
    </row>
    <row r="168" spans="1:8" ht="39" customHeight="1" x14ac:dyDescent="0.25">
      <c r="A168" s="228"/>
      <c r="B168" s="232"/>
      <c r="C168" s="6" t="s">
        <v>857</v>
      </c>
      <c r="D168" s="13" t="s">
        <v>1317</v>
      </c>
      <c r="E168" s="11"/>
      <c r="F168" s="11"/>
      <c r="G168" s="11"/>
      <c r="H168" s="3"/>
    </row>
    <row r="169" spans="1:8" ht="60" x14ac:dyDescent="0.25">
      <c r="A169" s="44" t="s">
        <v>859</v>
      </c>
      <c r="B169" s="45" t="s">
        <v>858</v>
      </c>
      <c r="C169" s="44"/>
      <c r="D169" s="44"/>
      <c r="E169" s="52"/>
      <c r="F169" s="52"/>
      <c r="G169" s="52"/>
      <c r="H169" s="3" t="s">
        <v>316</v>
      </c>
    </row>
    <row r="170" spans="1:8" x14ac:dyDescent="0.25">
      <c r="A170" s="44"/>
      <c r="B170" s="45" t="s">
        <v>1381</v>
      </c>
      <c r="C170" s="44"/>
      <c r="D170" s="44" t="s">
        <v>1317</v>
      </c>
      <c r="E170" s="47">
        <v>246.82</v>
      </c>
      <c r="F170" s="47">
        <v>262.37</v>
      </c>
      <c r="G170" s="47"/>
      <c r="H170" s="3"/>
    </row>
    <row r="171" spans="1:8" x14ac:dyDescent="0.25">
      <c r="A171" s="44"/>
      <c r="B171" s="45" t="s">
        <v>1383</v>
      </c>
      <c r="C171" s="44"/>
      <c r="D171" s="44" t="s">
        <v>1317</v>
      </c>
      <c r="E171" s="47">
        <v>403.4</v>
      </c>
      <c r="F171" s="47">
        <v>427.57</v>
      </c>
      <c r="G171" s="47"/>
      <c r="H171" s="3"/>
    </row>
    <row r="172" spans="1:8" ht="45" customHeight="1" x14ac:dyDescent="0.25">
      <c r="A172" s="8"/>
      <c r="B172" s="22" t="s">
        <v>860</v>
      </c>
      <c r="C172" s="6" t="s">
        <v>861</v>
      </c>
      <c r="D172" s="13" t="s">
        <v>1317</v>
      </c>
      <c r="E172" s="11"/>
      <c r="F172" s="11"/>
      <c r="G172" s="11"/>
    </row>
    <row r="173" spans="1:8" ht="45" x14ac:dyDescent="0.25">
      <c r="A173" s="8"/>
      <c r="B173" s="22" t="s">
        <v>808</v>
      </c>
      <c r="C173" s="6" t="s">
        <v>862</v>
      </c>
      <c r="D173" s="13" t="s">
        <v>1124</v>
      </c>
      <c r="E173" s="11"/>
      <c r="F173" s="11"/>
      <c r="G173" s="11"/>
    </row>
    <row r="174" spans="1:8" ht="45" x14ac:dyDescent="0.25">
      <c r="A174" s="49" t="s">
        <v>863</v>
      </c>
      <c r="B174" s="50" t="s">
        <v>864</v>
      </c>
      <c r="C174" s="46"/>
      <c r="D174" s="46"/>
      <c r="E174" s="46"/>
      <c r="F174" s="46"/>
      <c r="G174" s="46"/>
    </row>
    <row r="175" spans="1:8" ht="60" x14ac:dyDescent="0.25">
      <c r="A175" s="44" t="s">
        <v>866</v>
      </c>
      <c r="B175" s="45" t="s">
        <v>865</v>
      </c>
      <c r="C175" s="46"/>
      <c r="D175" s="44"/>
      <c r="E175" s="52"/>
      <c r="F175" s="52"/>
      <c r="G175" s="52"/>
      <c r="H175" s="3" t="s">
        <v>316</v>
      </c>
    </row>
    <row r="176" spans="1:8" x14ac:dyDescent="0.25">
      <c r="A176" s="44"/>
      <c r="B176" s="45" t="s">
        <v>1381</v>
      </c>
      <c r="C176" s="46"/>
      <c r="D176" s="44" t="s">
        <v>9</v>
      </c>
      <c r="E176" s="47">
        <v>0</v>
      </c>
      <c r="F176" s="47">
        <v>0</v>
      </c>
      <c r="G176" s="47"/>
      <c r="H176" s="3"/>
    </row>
    <row r="177" spans="1:8" x14ac:dyDescent="0.25">
      <c r="A177" s="44"/>
      <c r="B177" s="45" t="s">
        <v>1383</v>
      </c>
      <c r="C177" s="46"/>
      <c r="D177" s="44" t="s">
        <v>9</v>
      </c>
      <c r="E177" s="47">
        <v>0</v>
      </c>
      <c r="F177" s="47">
        <v>0</v>
      </c>
      <c r="G177" s="47"/>
      <c r="H177" s="3"/>
    </row>
    <row r="178" spans="1:8" ht="60" x14ac:dyDescent="0.25">
      <c r="A178" s="8"/>
      <c r="B178" s="22" t="s">
        <v>867</v>
      </c>
      <c r="C178" s="6" t="s">
        <v>868</v>
      </c>
      <c r="D178" s="13" t="s">
        <v>1315</v>
      </c>
      <c r="E178" s="11"/>
      <c r="F178" s="11"/>
      <c r="G178" s="11"/>
    </row>
    <row r="179" spans="1:8" ht="30" x14ac:dyDescent="0.25">
      <c r="A179" s="8"/>
      <c r="B179" s="22" t="s">
        <v>869</v>
      </c>
      <c r="C179" s="6" t="s">
        <v>870</v>
      </c>
      <c r="D179" s="13" t="s">
        <v>1315</v>
      </c>
      <c r="E179" s="11"/>
      <c r="F179" s="11"/>
      <c r="G179" s="11"/>
    </row>
    <row r="180" spans="1:8" ht="60" x14ac:dyDescent="0.25">
      <c r="A180" s="49" t="s">
        <v>871</v>
      </c>
      <c r="B180" s="50" t="s">
        <v>872</v>
      </c>
      <c r="C180" s="46"/>
      <c r="D180" s="46"/>
      <c r="E180" s="46"/>
      <c r="F180" s="46"/>
      <c r="G180" s="46"/>
    </row>
    <row r="181" spans="1:8" ht="60" x14ac:dyDescent="0.25">
      <c r="A181" s="44" t="s">
        <v>874</v>
      </c>
      <c r="B181" s="45" t="s">
        <v>873</v>
      </c>
      <c r="C181" s="46"/>
      <c r="D181" s="44"/>
      <c r="E181" s="52"/>
      <c r="F181" s="52"/>
      <c r="G181" s="52"/>
      <c r="H181" s="3" t="s">
        <v>316</v>
      </c>
    </row>
    <row r="182" spans="1:8" x14ac:dyDescent="0.25">
      <c r="A182" s="44"/>
      <c r="B182" s="45" t="s">
        <v>1381</v>
      </c>
      <c r="C182" s="46"/>
      <c r="D182" s="44" t="s">
        <v>9</v>
      </c>
      <c r="E182" s="47">
        <v>14.46</v>
      </c>
      <c r="F182" s="47">
        <v>12.46</v>
      </c>
      <c r="G182" s="47"/>
      <c r="H182" s="3"/>
    </row>
    <row r="183" spans="1:8" x14ac:dyDescent="0.25">
      <c r="A183" s="44"/>
      <c r="B183" s="45" t="s">
        <v>1383</v>
      </c>
      <c r="C183" s="46"/>
      <c r="D183" s="44" t="s">
        <v>9</v>
      </c>
      <c r="E183" s="47">
        <v>4.0599999999999996</v>
      </c>
      <c r="F183" s="47">
        <v>5.88</v>
      </c>
      <c r="G183" s="47"/>
      <c r="H183" s="3"/>
    </row>
    <row r="184" spans="1:8" ht="45" x14ac:dyDescent="0.25">
      <c r="A184" s="8"/>
      <c r="B184" s="22" t="s">
        <v>875</v>
      </c>
      <c r="C184" s="6" t="s">
        <v>876</v>
      </c>
      <c r="D184" s="13" t="s">
        <v>1317</v>
      </c>
      <c r="E184" s="11"/>
      <c r="F184" s="11"/>
      <c r="G184" s="11"/>
    </row>
    <row r="185" spans="1:8" ht="30" x14ac:dyDescent="0.25">
      <c r="A185" s="8"/>
      <c r="B185" s="22" t="s">
        <v>877</v>
      </c>
      <c r="C185" s="6" t="s">
        <v>878</v>
      </c>
      <c r="D185" s="13" t="s">
        <v>1317</v>
      </c>
      <c r="E185" s="11"/>
      <c r="F185" s="11"/>
      <c r="G185" s="11"/>
    </row>
    <row r="186" spans="1:8" ht="60" x14ac:dyDescent="0.25">
      <c r="A186" s="44" t="s">
        <v>879</v>
      </c>
      <c r="B186" s="45" t="s">
        <v>880</v>
      </c>
      <c r="C186" s="44"/>
      <c r="D186" s="44"/>
      <c r="E186" s="52"/>
      <c r="F186" s="52"/>
      <c r="G186" s="52"/>
      <c r="H186" s="3" t="s">
        <v>316</v>
      </c>
    </row>
    <row r="187" spans="1:8" x14ac:dyDescent="0.25">
      <c r="A187" s="44"/>
      <c r="B187" s="45" t="s">
        <v>1381</v>
      </c>
      <c r="C187" s="44"/>
      <c r="D187" s="44" t="s">
        <v>1317</v>
      </c>
      <c r="E187" s="47">
        <v>521.78</v>
      </c>
      <c r="F187" s="47">
        <v>485.43</v>
      </c>
      <c r="G187" s="47"/>
      <c r="H187" s="3"/>
    </row>
    <row r="188" spans="1:8" x14ac:dyDescent="0.25">
      <c r="A188" s="44"/>
      <c r="B188" s="45" t="s">
        <v>1383</v>
      </c>
      <c r="C188" s="44"/>
      <c r="D188" s="44" t="s">
        <v>1317</v>
      </c>
      <c r="E188" s="47">
        <v>84.08</v>
      </c>
      <c r="F188" s="47">
        <v>116.68</v>
      </c>
      <c r="G188" s="47"/>
      <c r="H188" s="3"/>
    </row>
    <row r="189" spans="1:8" ht="60" x14ac:dyDescent="0.25">
      <c r="A189" s="8"/>
      <c r="B189" s="22" t="s">
        <v>881</v>
      </c>
      <c r="C189" s="6" t="s">
        <v>876</v>
      </c>
      <c r="D189" s="13" t="s">
        <v>1317</v>
      </c>
      <c r="E189" s="11"/>
      <c r="F189" s="11"/>
      <c r="G189" s="11"/>
    </row>
    <row r="190" spans="1:8" ht="45" x14ac:dyDescent="0.25">
      <c r="A190" s="8"/>
      <c r="B190" s="22" t="s">
        <v>882</v>
      </c>
      <c r="C190" s="6" t="s">
        <v>759</v>
      </c>
      <c r="D190" s="13" t="s">
        <v>1124</v>
      </c>
      <c r="E190" s="11"/>
      <c r="F190" s="11"/>
      <c r="G190" s="11"/>
    </row>
    <row r="191" spans="1:8" ht="45" x14ac:dyDescent="0.25">
      <c r="A191" s="8"/>
      <c r="B191" s="22" t="s">
        <v>883</v>
      </c>
      <c r="C191" s="6" t="s">
        <v>884</v>
      </c>
      <c r="D191" s="13" t="s">
        <v>1124</v>
      </c>
      <c r="E191" s="11"/>
      <c r="F191" s="11"/>
      <c r="G191" s="11"/>
    </row>
    <row r="192" spans="1:8" ht="75" x14ac:dyDescent="0.25">
      <c r="A192" s="64" t="s">
        <v>885</v>
      </c>
      <c r="B192" s="65" t="s">
        <v>886</v>
      </c>
      <c r="C192" s="64"/>
      <c r="D192" s="64" t="s">
        <v>9</v>
      </c>
      <c r="E192" s="54" t="e">
        <f>E193/E194*100</f>
        <v>#DIV/0!</v>
      </c>
      <c r="F192" s="54" t="e">
        <f>F193/F194*100</f>
        <v>#DIV/0!</v>
      </c>
      <c r="G192" s="54" t="e">
        <f>G193/G194*100</f>
        <v>#DIV/0!</v>
      </c>
      <c r="H192" s="3" t="s">
        <v>112</v>
      </c>
    </row>
    <row r="193" spans="1:8" ht="105" x14ac:dyDescent="0.25">
      <c r="A193" s="69"/>
      <c r="B193" s="68" t="s">
        <v>887</v>
      </c>
      <c r="C193" s="38" t="s">
        <v>782</v>
      </c>
      <c r="D193" s="67" t="s">
        <v>1124</v>
      </c>
      <c r="E193" s="40"/>
      <c r="F193" s="40"/>
      <c r="G193" s="40"/>
    </row>
    <row r="194" spans="1:8" ht="105" x14ac:dyDescent="0.25">
      <c r="A194" s="69"/>
      <c r="B194" s="68" t="s">
        <v>888</v>
      </c>
      <c r="C194" s="38" t="s">
        <v>782</v>
      </c>
      <c r="D194" s="67" t="s">
        <v>1124</v>
      </c>
      <c r="E194" s="40"/>
      <c r="F194" s="40"/>
      <c r="G194" s="40"/>
    </row>
    <row r="195" spans="1:8" ht="120" x14ac:dyDescent="0.25">
      <c r="A195" s="64" t="s">
        <v>889</v>
      </c>
      <c r="B195" s="65" t="s">
        <v>890</v>
      </c>
      <c r="C195" s="64"/>
      <c r="D195" s="64" t="s">
        <v>9</v>
      </c>
      <c r="E195" s="54" t="e">
        <f>E196/E197*100</f>
        <v>#DIV/0!</v>
      </c>
      <c r="F195" s="54" t="e">
        <f>F196/F197*100</f>
        <v>#DIV/0!</v>
      </c>
      <c r="G195" s="54" t="e">
        <f>G196/G197*100</f>
        <v>#DIV/0!</v>
      </c>
      <c r="H195" s="3" t="s">
        <v>112</v>
      </c>
    </row>
    <row r="196" spans="1:8" ht="105" x14ac:dyDescent="0.25">
      <c r="A196" s="69"/>
      <c r="B196" s="68" t="s">
        <v>891</v>
      </c>
      <c r="C196" s="38" t="s">
        <v>782</v>
      </c>
      <c r="D196" s="67" t="s">
        <v>1124</v>
      </c>
      <c r="E196" s="40"/>
      <c r="F196" s="40"/>
      <c r="G196" s="40"/>
    </row>
    <row r="197" spans="1:8" ht="105" x14ac:dyDescent="0.25">
      <c r="A197" s="69"/>
      <c r="B197" s="68" t="s">
        <v>892</v>
      </c>
      <c r="C197" s="38" t="s">
        <v>782</v>
      </c>
      <c r="D197" s="67" t="s">
        <v>1124</v>
      </c>
      <c r="E197" s="40"/>
      <c r="F197" s="40"/>
      <c r="G197" s="40"/>
    </row>
    <row r="198" spans="1:8" ht="45" x14ac:dyDescent="0.25">
      <c r="A198" s="49" t="s">
        <v>893</v>
      </c>
      <c r="B198" s="50" t="s">
        <v>894</v>
      </c>
      <c r="C198" s="46"/>
      <c r="D198" s="46"/>
      <c r="E198" s="46"/>
      <c r="F198" s="46"/>
      <c r="G198" s="46"/>
    </row>
    <row r="199" spans="1:8" ht="60" x14ac:dyDescent="0.25">
      <c r="A199" s="44" t="s">
        <v>895</v>
      </c>
      <c r="B199" s="45" t="s">
        <v>1343</v>
      </c>
      <c r="C199" s="44"/>
      <c r="D199" s="44"/>
      <c r="E199" s="52"/>
      <c r="F199" s="52"/>
      <c r="G199" s="52"/>
      <c r="H199" s="3" t="s">
        <v>316</v>
      </c>
    </row>
    <row r="200" spans="1:8" x14ac:dyDescent="0.25">
      <c r="A200" s="44"/>
      <c r="B200" s="45" t="s">
        <v>659</v>
      </c>
      <c r="C200" s="44"/>
      <c r="D200" s="44"/>
      <c r="E200" s="52"/>
      <c r="F200" s="52"/>
      <c r="G200" s="52"/>
    </row>
    <row r="201" spans="1:8" x14ac:dyDescent="0.25">
      <c r="A201" s="44"/>
      <c r="B201" s="45" t="s">
        <v>1381</v>
      </c>
      <c r="C201" s="44"/>
      <c r="D201" s="44" t="s">
        <v>9</v>
      </c>
      <c r="E201" s="47">
        <v>100</v>
      </c>
      <c r="F201" s="47">
        <v>100</v>
      </c>
      <c r="G201" s="47"/>
    </row>
    <row r="202" spans="1:8" x14ac:dyDescent="0.25">
      <c r="A202" s="44"/>
      <c r="B202" s="45" t="s">
        <v>1383</v>
      </c>
      <c r="C202" s="44"/>
      <c r="D202" s="44" t="s">
        <v>9</v>
      </c>
      <c r="E202" s="47">
        <v>70.37</v>
      </c>
      <c r="F202" s="47">
        <v>92.61</v>
      </c>
      <c r="G202" s="47"/>
    </row>
    <row r="203" spans="1:8" x14ac:dyDescent="0.25">
      <c r="A203" s="44"/>
      <c r="B203" s="45" t="s">
        <v>664</v>
      </c>
      <c r="C203" s="44"/>
      <c r="D203" s="44"/>
      <c r="E203" s="52"/>
      <c r="F203" s="52"/>
      <c r="G203" s="52"/>
    </row>
    <row r="204" spans="1:8" x14ac:dyDescent="0.25">
      <c r="A204" s="44"/>
      <c r="B204" s="45" t="s">
        <v>1381</v>
      </c>
      <c r="C204" s="44"/>
      <c r="D204" s="44" t="s">
        <v>9</v>
      </c>
      <c r="E204" s="47">
        <v>97.73</v>
      </c>
      <c r="F204" s="47">
        <v>100</v>
      </c>
      <c r="G204" s="47"/>
    </row>
    <row r="205" spans="1:8" x14ac:dyDescent="0.25">
      <c r="A205" s="44"/>
      <c r="B205" s="45" t="s">
        <v>1383</v>
      </c>
      <c r="C205" s="44"/>
      <c r="D205" s="44" t="s">
        <v>9</v>
      </c>
      <c r="E205" s="47">
        <v>0</v>
      </c>
      <c r="F205" s="47">
        <v>100</v>
      </c>
      <c r="G205" s="47"/>
    </row>
    <row r="206" spans="1:8" ht="60" x14ac:dyDescent="0.25">
      <c r="A206" s="6"/>
      <c r="B206" s="22" t="s">
        <v>896</v>
      </c>
      <c r="C206" s="6" t="s">
        <v>897</v>
      </c>
      <c r="D206" s="13" t="s">
        <v>1314</v>
      </c>
      <c r="E206" s="11"/>
      <c r="F206" s="11"/>
      <c r="G206" s="11"/>
    </row>
    <row r="207" spans="1:8" ht="45" x14ac:dyDescent="0.25">
      <c r="A207" s="6"/>
      <c r="B207" s="22" t="s">
        <v>898</v>
      </c>
      <c r="C207" s="6" t="s">
        <v>899</v>
      </c>
      <c r="D207" s="13" t="s">
        <v>1314</v>
      </c>
      <c r="E207" s="11"/>
      <c r="F207" s="11"/>
      <c r="G207" s="11"/>
    </row>
    <row r="208" spans="1:8" ht="45" x14ac:dyDescent="0.25">
      <c r="A208" s="6"/>
      <c r="B208" s="22" t="s">
        <v>900</v>
      </c>
      <c r="C208" s="6" t="s">
        <v>901</v>
      </c>
      <c r="D208" s="13" t="s">
        <v>1314</v>
      </c>
      <c r="E208" s="11"/>
      <c r="F208" s="11"/>
      <c r="G208" s="11"/>
    </row>
    <row r="209" spans="1:8" ht="45" x14ac:dyDescent="0.25">
      <c r="A209" s="6"/>
      <c r="B209" s="22" t="s">
        <v>902</v>
      </c>
      <c r="C209" s="6" t="s">
        <v>903</v>
      </c>
      <c r="D209" s="13" t="s">
        <v>1314</v>
      </c>
      <c r="E209" s="11"/>
      <c r="F209" s="11"/>
      <c r="G209" s="11"/>
    </row>
    <row r="210" spans="1:8" ht="60" x14ac:dyDescent="0.25">
      <c r="A210" s="44" t="s">
        <v>904</v>
      </c>
      <c r="B210" s="45" t="s">
        <v>905</v>
      </c>
      <c r="C210" s="44"/>
      <c r="D210" s="44"/>
      <c r="E210" s="52"/>
      <c r="F210" s="52"/>
      <c r="G210" s="52"/>
      <c r="H210" s="3" t="s">
        <v>316</v>
      </c>
    </row>
    <row r="211" spans="1:8" x14ac:dyDescent="0.25">
      <c r="A211" s="44"/>
      <c r="B211" s="45" t="s">
        <v>659</v>
      </c>
      <c r="C211" s="44"/>
      <c r="D211" s="44"/>
      <c r="E211" s="52"/>
      <c r="F211" s="52"/>
      <c r="G211" s="52"/>
    </row>
    <row r="212" spans="1:8" x14ac:dyDescent="0.25">
      <c r="A212" s="44"/>
      <c r="B212" s="45" t="s">
        <v>1381</v>
      </c>
      <c r="C212" s="44"/>
      <c r="D212" s="44" t="s">
        <v>9</v>
      </c>
      <c r="E212" s="47">
        <v>1.29</v>
      </c>
      <c r="F212" s="47">
        <v>1.31</v>
      </c>
      <c r="G212" s="47" t="e">
        <f>G218/G221*100</f>
        <v>#DIV/0!</v>
      </c>
    </row>
    <row r="213" spans="1:8" x14ac:dyDescent="0.25">
      <c r="A213" s="44"/>
      <c r="B213" s="45" t="s">
        <v>1383</v>
      </c>
      <c r="C213" s="44"/>
      <c r="D213" s="44" t="s">
        <v>9</v>
      </c>
      <c r="E213" s="47">
        <v>0</v>
      </c>
      <c r="F213" s="47">
        <f>F219/F222*100</f>
        <v>0</v>
      </c>
      <c r="G213" s="47" t="e">
        <f>G219/G222*100</f>
        <v>#DIV/0!</v>
      </c>
    </row>
    <row r="214" spans="1:8" x14ac:dyDescent="0.25">
      <c r="A214" s="44"/>
      <c r="B214" s="45" t="s">
        <v>906</v>
      </c>
      <c r="C214" s="44"/>
      <c r="D214" s="44"/>
      <c r="E214" s="52"/>
      <c r="F214" s="52"/>
      <c r="G214" s="52"/>
    </row>
    <row r="215" spans="1:8" x14ac:dyDescent="0.25">
      <c r="A215" s="44"/>
      <c r="B215" s="45" t="s">
        <v>1381</v>
      </c>
      <c r="C215" s="44"/>
      <c r="D215" s="44" t="s">
        <v>9</v>
      </c>
      <c r="E215" s="47">
        <v>0</v>
      </c>
      <c r="F215" s="47">
        <f>F224/F227*100</f>
        <v>0</v>
      </c>
      <c r="G215" s="47" t="e">
        <f>G224/G227*100</f>
        <v>#DIV/0!</v>
      </c>
    </row>
    <row r="216" spans="1:8" x14ac:dyDescent="0.25">
      <c r="A216" s="44"/>
      <c r="B216" s="45" t="s">
        <v>1383</v>
      </c>
      <c r="C216" s="44"/>
      <c r="D216" s="44" t="s">
        <v>9</v>
      </c>
      <c r="E216" s="47">
        <v>0</v>
      </c>
      <c r="F216" s="47">
        <f>F225/F228*100</f>
        <v>0</v>
      </c>
      <c r="G216" s="47" t="e">
        <f>G225/G228*100</f>
        <v>#DIV/0!</v>
      </c>
    </row>
    <row r="217" spans="1:8" ht="45" x14ac:dyDescent="0.25">
      <c r="A217" s="6"/>
      <c r="B217" s="22" t="s">
        <v>907</v>
      </c>
      <c r="C217" s="6" t="s">
        <v>908</v>
      </c>
      <c r="D217" s="13" t="s">
        <v>1314</v>
      </c>
      <c r="E217" s="11"/>
      <c r="F217" s="11"/>
      <c r="G217" s="11"/>
    </row>
    <row r="218" spans="1:8" x14ac:dyDescent="0.25">
      <c r="A218" s="6"/>
      <c r="B218" s="22" t="s">
        <v>1381</v>
      </c>
      <c r="C218" s="6"/>
      <c r="D218" s="13"/>
      <c r="E218" s="11"/>
      <c r="F218" s="11">
        <v>1587</v>
      </c>
      <c r="G218" s="11"/>
    </row>
    <row r="219" spans="1:8" x14ac:dyDescent="0.25">
      <c r="A219" s="6"/>
      <c r="B219" s="22" t="s">
        <v>1383</v>
      </c>
      <c r="C219" s="6"/>
      <c r="D219" s="13"/>
      <c r="E219" s="11"/>
      <c r="F219" s="11">
        <v>0</v>
      </c>
      <c r="G219" s="11"/>
    </row>
    <row r="220" spans="1:8" ht="45" x14ac:dyDescent="0.25">
      <c r="A220" s="6"/>
      <c r="B220" s="22" t="s">
        <v>900</v>
      </c>
      <c r="C220" s="6" t="s">
        <v>901</v>
      </c>
      <c r="D220" s="13" t="s">
        <v>1314</v>
      </c>
      <c r="E220" s="11"/>
      <c r="F220" s="11"/>
      <c r="G220" s="11"/>
    </row>
    <row r="221" spans="1:8" x14ac:dyDescent="0.25">
      <c r="A221" s="6"/>
      <c r="B221" s="22" t="s">
        <v>1381</v>
      </c>
      <c r="C221" s="6"/>
      <c r="D221" s="13"/>
      <c r="E221" s="11"/>
      <c r="F221" s="11">
        <v>324880</v>
      </c>
      <c r="G221" s="11"/>
    </row>
    <row r="222" spans="1:8" x14ac:dyDescent="0.25">
      <c r="A222" s="6"/>
      <c r="B222" s="22" t="s">
        <v>1383</v>
      </c>
      <c r="C222" s="6"/>
      <c r="D222" s="13"/>
      <c r="E222" s="11"/>
      <c r="F222" s="11">
        <v>17605</v>
      </c>
      <c r="G222" s="11"/>
    </row>
    <row r="223" spans="1:8" ht="45" x14ac:dyDescent="0.25">
      <c r="A223" s="6"/>
      <c r="B223" s="22" t="s">
        <v>909</v>
      </c>
      <c r="C223" s="6" t="s">
        <v>910</v>
      </c>
      <c r="D223" s="13" t="s">
        <v>1314</v>
      </c>
      <c r="E223" s="11"/>
      <c r="F223" s="11"/>
      <c r="G223" s="11"/>
    </row>
    <row r="224" spans="1:8" x14ac:dyDescent="0.25">
      <c r="A224" s="6"/>
      <c r="B224" s="22" t="s">
        <v>1381</v>
      </c>
      <c r="C224" s="6"/>
      <c r="D224" s="13"/>
      <c r="E224" s="11"/>
      <c r="F224" s="11">
        <v>0</v>
      </c>
      <c r="G224" s="11"/>
    </row>
    <row r="225" spans="1:8" x14ac:dyDescent="0.25">
      <c r="A225" s="6"/>
      <c r="B225" s="22" t="s">
        <v>1383</v>
      </c>
      <c r="C225" s="6"/>
      <c r="D225" s="13"/>
      <c r="E225" s="11"/>
      <c r="F225" s="11">
        <v>0</v>
      </c>
      <c r="G225" s="11"/>
    </row>
    <row r="226" spans="1:8" ht="45" x14ac:dyDescent="0.25">
      <c r="A226" s="6"/>
      <c r="B226" s="22" t="s">
        <v>902</v>
      </c>
      <c r="C226" s="6" t="s">
        <v>911</v>
      </c>
      <c r="D226" s="13" t="s">
        <v>1314</v>
      </c>
      <c r="E226" s="11"/>
      <c r="F226" s="11"/>
      <c r="G226" s="11"/>
    </row>
    <row r="227" spans="1:8" x14ac:dyDescent="0.25">
      <c r="A227" s="6"/>
      <c r="B227" s="22" t="s">
        <v>1381</v>
      </c>
      <c r="C227" s="6"/>
      <c r="D227" s="13"/>
      <c r="E227" s="11"/>
      <c r="F227" s="11">
        <v>98509</v>
      </c>
      <c r="G227" s="11"/>
    </row>
    <row r="228" spans="1:8" x14ac:dyDescent="0.25">
      <c r="A228" s="6"/>
      <c r="B228" s="22" t="s">
        <v>1383</v>
      </c>
      <c r="C228" s="6"/>
      <c r="D228" s="13"/>
      <c r="E228" s="11"/>
      <c r="F228" s="11">
        <v>58</v>
      </c>
      <c r="G228" s="11"/>
    </row>
    <row r="229" spans="1:8" ht="60" x14ac:dyDescent="0.25">
      <c r="A229" s="44" t="s">
        <v>912</v>
      </c>
      <c r="B229" s="45" t="s">
        <v>913</v>
      </c>
      <c r="C229" s="44"/>
      <c r="D229" s="44"/>
      <c r="E229" s="52"/>
      <c r="F229" s="52"/>
      <c r="G229" s="52"/>
      <c r="H229" s="3" t="s">
        <v>316</v>
      </c>
    </row>
    <row r="230" spans="1:8" x14ac:dyDescent="0.25">
      <c r="A230" s="44"/>
      <c r="B230" s="45" t="s">
        <v>659</v>
      </c>
      <c r="C230" s="44"/>
      <c r="D230" s="44"/>
      <c r="E230" s="52"/>
      <c r="F230" s="52"/>
      <c r="G230" s="52"/>
      <c r="H230" s="3"/>
    </row>
    <row r="231" spans="1:8" x14ac:dyDescent="0.25">
      <c r="A231" s="44"/>
      <c r="B231" s="45" t="s">
        <v>1381</v>
      </c>
      <c r="C231" s="44"/>
      <c r="D231" s="44" t="s">
        <v>9</v>
      </c>
      <c r="E231" s="47">
        <v>0.44</v>
      </c>
      <c r="F231" s="47">
        <v>0.45</v>
      </c>
      <c r="G231" s="47" t="e">
        <f>G237/G240*100</f>
        <v>#DIV/0!</v>
      </c>
      <c r="H231" s="3"/>
    </row>
    <row r="232" spans="1:8" x14ac:dyDescent="0.25">
      <c r="A232" s="44"/>
      <c r="B232" s="45" t="s">
        <v>1383</v>
      </c>
      <c r="C232" s="44"/>
      <c r="D232" s="44" t="s">
        <v>9</v>
      </c>
      <c r="E232" s="47">
        <v>0</v>
      </c>
      <c r="F232" s="47">
        <f>F238/F241*100</f>
        <v>0</v>
      </c>
      <c r="G232" s="47" t="e">
        <f>G238/G241*100</f>
        <v>#DIV/0!</v>
      </c>
      <c r="H232" s="3"/>
    </row>
    <row r="233" spans="1:8" x14ac:dyDescent="0.25">
      <c r="A233" s="44"/>
      <c r="B233" s="45" t="s">
        <v>664</v>
      </c>
      <c r="C233" s="44"/>
      <c r="D233" s="44"/>
      <c r="E233" s="52"/>
      <c r="F233" s="52"/>
      <c r="G233" s="52"/>
      <c r="H233" s="3"/>
    </row>
    <row r="234" spans="1:8" x14ac:dyDescent="0.25">
      <c r="A234" s="44"/>
      <c r="B234" s="45" t="s">
        <v>1381</v>
      </c>
      <c r="C234" s="44"/>
      <c r="D234" s="44" t="s">
        <v>9</v>
      </c>
      <c r="E234" s="47">
        <v>0</v>
      </c>
      <c r="F234" s="47">
        <f>F243/F246*100</f>
        <v>0</v>
      </c>
      <c r="G234" s="47" t="e">
        <f>G243/G246*100</f>
        <v>#DIV/0!</v>
      </c>
      <c r="H234" s="3"/>
    </row>
    <row r="235" spans="1:8" x14ac:dyDescent="0.25">
      <c r="A235" s="44"/>
      <c r="B235" s="45" t="s">
        <v>1383</v>
      </c>
      <c r="C235" s="44"/>
      <c r="D235" s="44" t="s">
        <v>9</v>
      </c>
      <c r="E235" s="47">
        <v>0</v>
      </c>
      <c r="F235" s="47">
        <f>F244/F247*100</f>
        <v>0</v>
      </c>
      <c r="G235" s="47" t="e">
        <f>G244/G247*100</f>
        <v>#DIV/0!</v>
      </c>
      <c r="H235" s="3"/>
    </row>
    <row r="236" spans="1:8" ht="45" x14ac:dyDescent="0.25">
      <c r="A236" s="6"/>
      <c r="B236" s="22" t="s">
        <v>914</v>
      </c>
      <c r="C236" s="6" t="s">
        <v>915</v>
      </c>
      <c r="D236" s="13" t="s">
        <v>1314</v>
      </c>
      <c r="E236" s="11"/>
      <c r="F236" s="11"/>
      <c r="G236" s="11"/>
    </row>
    <row r="237" spans="1:8" x14ac:dyDescent="0.25">
      <c r="A237" s="6"/>
      <c r="B237" s="22" t="s">
        <v>1381</v>
      </c>
      <c r="C237" s="6"/>
      <c r="D237" s="13"/>
      <c r="E237" s="11"/>
      <c r="F237" s="11">
        <v>2126</v>
      </c>
      <c r="G237" s="11"/>
    </row>
    <row r="238" spans="1:8" x14ac:dyDescent="0.25">
      <c r="A238" s="6"/>
      <c r="B238" s="22" t="s">
        <v>1383</v>
      </c>
      <c r="C238" s="6"/>
      <c r="D238" s="13"/>
      <c r="E238" s="11"/>
      <c r="F238" s="11">
        <v>0</v>
      </c>
      <c r="G238" s="11"/>
    </row>
    <row r="239" spans="1:8" ht="45" x14ac:dyDescent="0.25">
      <c r="A239" s="6"/>
      <c r="B239" s="22" t="s">
        <v>900</v>
      </c>
      <c r="C239" s="6" t="s">
        <v>901</v>
      </c>
      <c r="D239" s="13" t="s">
        <v>1314</v>
      </c>
      <c r="E239" s="11"/>
      <c r="F239" s="11"/>
      <c r="G239" s="11"/>
    </row>
    <row r="240" spans="1:8" x14ac:dyDescent="0.25">
      <c r="A240" s="6"/>
      <c r="B240" s="22" t="s">
        <v>1381</v>
      </c>
      <c r="C240" s="6"/>
      <c r="D240" s="13"/>
      <c r="E240" s="11"/>
      <c r="F240" s="11">
        <v>324880</v>
      </c>
      <c r="G240" s="11"/>
    </row>
    <row r="241" spans="1:7" x14ac:dyDescent="0.25">
      <c r="A241" s="6"/>
      <c r="B241" s="22" t="s">
        <v>1383</v>
      </c>
      <c r="C241" s="6"/>
      <c r="D241" s="13"/>
      <c r="E241" s="11"/>
      <c r="F241" s="11">
        <v>17605</v>
      </c>
      <c r="G241" s="11"/>
    </row>
    <row r="242" spans="1:7" ht="45" x14ac:dyDescent="0.25">
      <c r="A242" s="6"/>
      <c r="B242" s="22" t="s">
        <v>916</v>
      </c>
      <c r="C242" s="6" t="s">
        <v>917</v>
      </c>
      <c r="D242" s="13" t="s">
        <v>1314</v>
      </c>
      <c r="E242" s="11"/>
      <c r="F242" s="11"/>
      <c r="G242" s="11"/>
    </row>
    <row r="243" spans="1:7" x14ac:dyDescent="0.25">
      <c r="A243" s="6"/>
      <c r="B243" s="22" t="s">
        <v>1381</v>
      </c>
      <c r="C243" s="6"/>
      <c r="D243" s="13"/>
      <c r="E243" s="11"/>
      <c r="F243" s="11">
        <v>0</v>
      </c>
      <c r="G243" s="11"/>
    </row>
    <row r="244" spans="1:7" x14ac:dyDescent="0.25">
      <c r="A244" s="6"/>
      <c r="B244" s="22" t="s">
        <v>1383</v>
      </c>
      <c r="C244" s="6"/>
      <c r="D244" s="13"/>
      <c r="E244" s="11"/>
      <c r="F244" s="11">
        <v>0</v>
      </c>
      <c r="G244" s="11"/>
    </row>
    <row r="245" spans="1:7" ht="45" x14ac:dyDescent="0.25">
      <c r="A245" s="6"/>
      <c r="B245" s="22" t="s">
        <v>902</v>
      </c>
      <c r="C245" s="6" t="s">
        <v>911</v>
      </c>
      <c r="D245" s="13" t="s">
        <v>1314</v>
      </c>
      <c r="E245" s="11"/>
      <c r="F245" s="11"/>
      <c r="G245" s="11"/>
    </row>
    <row r="246" spans="1:7" x14ac:dyDescent="0.25">
      <c r="A246" s="6"/>
      <c r="B246" s="22" t="s">
        <v>1381</v>
      </c>
      <c r="C246" s="6"/>
      <c r="D246" s="13"/>
      <c r="E246" s="11"/>
      <c r="F246" s="11">
        <v>98509</v>
      </c>
      <c r="G246" s="11"/>
    </row>
    <row r="247" spans="1:7" x14ac:dyDescent="0.25">
      <c r="A247" s="6"/>
      <c r="B247" s="22" t="s">
        <v>1383</v>
      </c>
      <c r="C247" s="6"/>
      <c r="D247" s="13"/>
      <c r="E247" s="11"/>
      <c r="F247" s="11">
        <v>58</v>
      </c>
      <c r="G247" s="11"/>
    </row>
  </sheetData>
  <mergeCells count="21">
    <mergeCell ref="A167:A168"/>
    <mergeCell ref="B167:B168"/>
    <mergeCell ref="A165:A166"/>
    <mergeCell ref="B165:B166"/>
    <mergeCell ref="B78:B79"/>
    <mergeCell ref="A78:A79"/>
    <mergeCell ref="B91:B92"/>
    <mergeCell ref="A91:A92"/>
    <mergeCell ref="A141:A142"/>
    <mergeCell ref="B141:B142"/>
    <mergeCell ref="A143:A144"/>
    <mergeCell ref="B143:B144"/>
    <mergeCell ref="A148:A150"/>
    <mergeCell ref="B148:B150"/>
    <mergeCell ref="B133:B135"/>
    <mergeCell ref="A133:A135"/>
    <mergeCell ref="A11:A12"/>
    <mergeCell ref="A3:G3"/>
    <mergeCell ref="A4:G4"/>
    <mergeCell ref="A7:G7"/>
    <mergeCell ref="A8:G8"/>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16"/>
  <sheetViews>
    <sheetView view="pageBreakPreview" zoomScaleNormal="100" zoomScaleSheetLayoutView="100" workbookViewId="0">
      <selection activeCell="K2" sqref="K2"/>
    </sheetView>
  </sheetViews>
  <sheetFormatPr defaultRowHeight="15" x14ac:dyDescent="0.25"/>
  <cols>
    <col min="1" max="1" width="6.7109375" customWidth="1"/>
    <col min="2" max="2" width="72.7109375" customWidth="1"/>
    <col min="3" max="3" width="18.5703125" customWidth="1"/>
    <col min="4" max="4" width="12.85546875" customWidth="1"/>
    <col min="5" max="5" width="16.140625" hidden="1" customWidth="1"/>
    <col min="6" max="9" width="11.7109375" customWidth="1"/>
  </cols>
  <sheetData>
    <row r="1" spans="1:9" ht="18.75" x14ac:dyDescent="0.3">
      <c r="A1" s="214" t="s">
        <v>0</v>
      </c>
      <c r="B1" s="214"/>
      <c r="C1" s="214"/>
      <c r="D1" s="214"/>
      <c r="E1" s="214"/>
      <c r="F1" s="214"/>
      <c r="G1" s="214"/>
      <c r="H1" s="214"/>
      <c r="I1" s="186"/>
    </row>
    <row r="2" spans="1:9" ht="18.75" x14ac:dyDescent="0.3">
      <c r="A2" s="214" t="s">
        <v>1</v>
      </c>
      <c r="B2" s="214"/>
      <c r="C2" s="214"/>
      <c r="D2" s="214"/>
      <c r="E2" s="214"/>
      <c r="F2" s="214"/>
      <c r="G2" s="214"/>
      <c r="H2" s="214"/>
      <c r="I2" s="186"/>
    </row>
    <row r="3" spans="1:9" ht="5.25" customHeight="1" x14ac:dyDescent="0.25">
      <c r="A3" s="1"/>
      <c r="B3" s="1"/>
      <c r="C3" s="1"/>
      <c r="D3" s="1"/>
      <c r="E3" s="1"/>
      <c r="F3" s="1"/>
      <c r="G3" s="1"/>
      <c r="H3" s="1"/>
      <c r="I3" s="1"/>
    </row>
    <row r="4" spans="1:9" ht="45" x14ac:dyDescent="0.25">
      <c r="A4" s="4" t="s">
        <v>6</v>
      </c>
      <c r="B4" s="4" t="s">
        <v>425</v>
      </c>
      <c r="C4" s="5" t="s">
        <v>10</v>
      </c>
      <c r="D4" s="5" t="s">
        <v>11</v>
      </c>
      <c r="E4" s="5" t="s">
        <v>1669</v>
      </c>
      <c r="F4" s="5" t="s">
        <v>1648</v>
      </c>
      <c r="G4" s="5" t="s">
        <v>1649</v>
      </c>
      <c r="H4" s="5" t="s">
        <v>1670</v>
      </c>
      <c r="I4" s="5" t="s">
        <v>1754</v>
      </c>
    </row>
    <row r="5" spans="1:9" ht="15" customHeight="1" x14ac:dyDescent="0.25">
      <c r="A5" s="211" t="s">
        <v>921</v>
      </c>
      <c r="B5" s="211"/>
      <c r="C5" s="211"/>
      <c r="D5" s="211"/>
      <c r="E5" s="211"/>
      <c r="F5" s="211"/>
      <c r="G5" s="211"/>
      <c r="H5" s="211"/>
      <c r="I5" s="211"/>
    </row>
    <row r="6" spans="1:9" ht="30.75" customHeight="1" x14ac:dyDescent="0.25">
      <c r="A6" s="211" t="s">
        <v>922</v>
      </c>
      <c r="B6" s="211"/>
      <c r="C6" s="211"/>
      <c r="D6" s="211"/>
      <c r="E6" s="211"/>
      <c r="F6" s="211"/>
      <c r="G6" s="211"/>
      <c r="H6" s="211"/>
      <c r="I6" s="211"/>
    </row>
    <row r="7" spans="1:9" ht="30" x14ac:dyDescent="0.25">
      <c r="A7" s="95" t="s">
        <v>924</v>
      </c>
      <c r="B7" s="96" t="s">
        <v>923</v>
      </c>
      <c r="C7" s="97"/>
      <c r="D7" s="98"/>
      <c r="E7" s="98"/>
      <c r="F7" s="98"/>
      <c r="G7" s="98"/>
      <c r="H7" s="98"/>
      <c r="I7" s="98"/>
    </row>
    <row r="8" spans="1:9" ht="60" x14ac:dyDescent="0.25">
      <c r="A8" s="44" t="s">
        <v>926</v>
      </c>
      <c r="B8" s="60" t="s">
        <v>925</v>
      </c>
      <c r="C8" s="45"/>
      <c r="D8" s="44" t="s">
        <v>9</v>
      </c>
      <c r="E8" s="47">
        <f>(E9+E10+E11+E12+E13)/E14*100</f>
        <v>57.410221161035139</v>
      </c>
      <c r="F8" s="47">
        <f>(F9+F10+F11+F12+F13)/F14*100</f>
        <v>41.562443356896864</v>
      </c>
      <c r="G8" s="47">
        <f>(G9+G10+G11+G12+G13)/G14*100</f>
        <v>59.058950784207674</v>
      </c>
      <c r="H8" s="47">
        <f>(H9+H10+H11+H12+H13)/H14*100</f>
        <v>59.617834394904456</v>
      </c>
      <c r="I8" s="47">
        <f>(I9+I10+I11+I12+I13)/I14*100</f>
        <v>62.694490206846055</v>
      </c>
    </row>
    <row r="9" spans="1:9" ht="45" customHeight="1" x14ac:dyDescent="0.25">
      <c r="A9" s="230"/>
      <c r="B9" s="230" t="s">
        <v>927</v>
      </c>
      <c r="C9" s="6" t="s">
        <v>928</v>
      </c>
      <c r="D9" s="6" t="s">
        <v>1124</v>
      </c>
      <c r="E9" s="6">
        <v>35841</v>
      </c>
      <c r="F9" s="36">
        <v>690</v>
      </c>
      <c r="G9" s="36">
        <v>819</v>
      </c>
      <c r="H9" s="36">
        <v>716</v>
      </c>
      <c r="I9" s="36">
        <v>924</v>
      </c>
    </row>
    <row r="10" spans="1:9" ht="45" customHeight="1" x14ac:dyDescent="0.25">
      <c r="A10" s="231"/>
      <c r="B10" s="231"/>
      <c r="C10" s="6" t="s">
        <v>929</v>
      </c>
      <c r="D10" s="6" t="s">
        <v>1124</v>
      </c>
      <c r="E10" s="6">
        <v>27769</v>
      </c>
      <c r="F10" s="36">
        <v>1172</v>
      </c>
      <c r="G10" s="36">
        <v>1048</v>
      </c>
      <c r="H10" s="36">
        <v>1116</v>
      </c>
      <c r="I10" s="36">
        <v>1131</v>
      </c>
    </row>
    <row r="11" spans="1:9" ht="45" customHeight="1" x14ac:dyDescent="0.25">
      <c r="A11" s="231"/>
      <c r="B11" s="231"/>
      <c r="C11" s="6" t="s">
        <v>930</v>
      </c>
      <c r="D11" s="6" t="s">
        <v>1124</v>
      </c>
      <c r="E11" s="6">
        <v>12364</v>
      </c>
      <c r="F11" s="36">
        <v>431</v>
      </c>
      <c r="G11" s="36">
        <v>296</v>
      </c>
      <c r="H11" s="36">
        <v>352</v>
      </c>
      <c r="I11" s="36">
        <v>247</v>
      </c>
    </row>
    <row r="12" spans="1:9" ht="60" x14ac:dyDescent="0.25">
      <c r="A12" s="68"/>
      <c r="B12" s="94" t="s">
        <v>931</v>
      </c>
      <c r="C12" s="86" t="s">
        <v>932</v>
      </c>
      <c r="D12" s="196" t="s">
        <v>1124</v>
      </c>
      <c r="E12" s="197">
        <v>18317</v>
      </c>
      <c r="F12" s="198"/>
      <c r="G12" s="198">
        <v>585</v>
      </c>
      <c r="H12" s="198">
        <v>562</v>
      </c>
      <c r="I12" s="198">
        <v>571</v>
      </c>
    </row>
    <row r="13" spans="1:9" ht="45" x14ac:dyDescent="0.25">
      <c r="A13" s="68"/>
      <c r="B13" s="94" t="s">
        <v>933</v>
      </c>
      <c r="C13" s="86" t="s">
        <v>934</v>
      </c>
      <c r="D13" s="196" t="s">
        <v>1124</v>
      </c>
      <c r="E13" s="197">
        <v>48533</v>
      </c>
      <c r="F13" s="198"/>
      <c r="G13" s="198">
        <v>528</v>
      </c>
      <c r="H13" s="198">
        <v>530</v>
      </c>
      <c r="I13" s="198">
        <v>552</v>
      </c>
    </row>
    <row r="14" spans="1:9" ht="30" x14ac:dyDescent="0.25">
      <c r="A14" s="33"/>
      <c r="B14" s="22" t="s">
        <v>935</v>
      </c>
      <c r="C14" s="6" t="s">
        <v>157</v>
      </c>
      <c r="D14" s="6" t="s">
        <v>1124</v>
      </c>
      <c r="E14" s="6">
        <v>248778</v>
      </c>
      <c r="F14" s="36">
        <v>5517</v>
      </c>
      <c r="G14" s="36">
        <v>5547</v>
      </c>
      <c r="H14" s="36">
        <v>5495</v>
      </c>
      <c r="I14" s="36">
        <v>5463</v>
      </c>
    </row>
    <row r="15" spans="1:9" ht="45" x14ac:dyDescent="0.25">
      <c r="A15" s="49" t="s">
        <v>936</v>
      </c>
      <c r="B15" s="50" t="s">
        <v>937</v>
      </c>
      <c r="C15" s="46"/>
      <c r="D15" s="44"/>
      <c r="E15" s="44"/>
      <c r="F15" s="51"/>
      <c r="G15" s="51"/>
      <c r="H15" s="51"/>
      <c r="I15" s="51"/>
    </row>
    <row r="16" spans="1:9" ht="90" x14ac:dyDescent="0.25">
      <c r="A16" s="44" t="s">
        <v>939</v>
      </c>
      <c r="B16" s="45" t="s">
        <v>938</v>
      </c>
      <c r="C16" s="46"/>
      <c r="D16" s="44"/>
      <c r="E16" s="44"/>
      <c r="F16" s="47"/>
      <c r="G16" s="47"/>
      <c r="H16" s="47"/>
      <c r="I16" s="47"/>
    </row>
    <row r="17" spans="1:9" x14ac:dyDescent="0.25">
      <c r="A17" s="44"/>
      <c r="B17" s="50" t="s">
        <v>961</v>
      </c>
      <c r="C17" s="46"/>
      <c r="D17" s="44" t="s">
        <v>9</v>
      </c>
      <c r="E17" s="44"/>
      <c r="F17" s="47">
        <f>F28/(F28+F39+F40)*100</f>
        <v>100</v>
      </c>
      <c r="G17" s="47">
        <f>G28/(G28+G39+G40)*100</f>
        <v>100</v>
      </c>
      <c r="H17" s="47">
        <f>H28/(H28+H39+H40)*100</f>
        <v>100</v>
      </c>
      <c r="I17" s="47">
        <v>100</v>
      </c>
    </row>
    <row r="18" spans="1:9" x14ac:dyDescent="0.25">
      <c r="A18" s="44"/>
      <c r="B18" s="45" t="s">
        <v>941</v>
      </c>
      <c r="C18" s="46"/>
      <c r="D18" s="44" t="s">
        <v>9</v>
      </c>
      <c r="E18" s="44"/>
      <c r="F18" s="47">
        <f t="shared" ref="F18:F23" si="0">F30/($F$28+$F$41+$F$42)*100</f>
        <v>100</v>
      </c>
      <c r="G18" s="47">
        <f t="shared" ref="G18:H23" si="1">G30/($G$28+$G$39+$G$40)*100</f>
        <v>100</v>
      </c>
      <c r="H18" s="47">
        <f t="shared" si="1"/>
        <v>100.44843049327355</v>
      </c>
      <c r="I18" s="47">
        <v>100</v>
      </c>
    </row>
    <row r="19" spans="1:9" x14ac:dyDescent="0.25">
      <c r="A19" s="44"/>
      <c r="B19" s="45" t="s">
        <v>951</v>
      </c>
      <c r="C19" s="46"/>
      <c r="D19" s="44" t="s">
        <v>9</v>
      </c>
      <c r="E19" s="44"/>
      <c r="F19" s="47">
        <f t="shared" si="0"/>
        <v>0</v>
      </c>
      <c r="G19" s="47">
        <f t="shared" si="1"/>
        <v>0</v>
      </c>
      <c r="H19" s="47">
        <f t="shared" si="1"/>
        <v>0</v>
      </c>
      <c r="I19" s="47">
        <v>0</v>
      </c>
    </row>
    <row r="20" spans="1:9" x14ac:dyDescent="0.25">
      <c r="A20" s="44"/>
      <c r="B20" s="45" t="s">
        <v>952</v>
      </c>
      <c r="C20" s="46"/>
      <c r="D20" s="44" t="s">
        <v>9</v>
      </c>
      <c r="E20" s="44"/>
      <c r="F20" s="47">
        <f t="shared" si="0"/>
        <v>0</v>
      </c>
      <c r="G20" s="47">
        <f t="shared" si="1"/>
        <v>0</v>
      </c>
      <c r="H20" s="47">
        <f t="shared" si="1"/>
        <v>0</v>
      </c>
      <c r="I20" s="47">
        <v>0</v>
      </c>
    </row>
    <row r="21" spans="1:9" x14ac:dyDescent="0.25">
      <c r="A21" s="44"/>
      <c r="B21" s="45" t="s">
        <v>953</v>
      </c>
      <c r="C21" s="46"/>
      <c r="D21" s="44" t="s">
        <v>9</v>
      </c>
      <c r="E21" s="44"/>
      <c r="F21" s="47">
        <f t="shared" si="0"/>
        <v>0</v>
      </c>
      <c r="G21" s="47">
        <f t="shared" si="1"/>
        <v>0</v>
      </c>
      <c r="H21" s="47">
        <f t="shared" si="1"/>
        <v>0</v>
      </c>
      <c r="I21" s="47">
        <v>0</v>
      </c>
    </row>
    <row r="22" spans="1:9" x14ac:dyDescent="0.25">
      <c r="A22" s="44"/>
      <c r="B22" s="45" t="s">
        <v>954</v>
      </c>
      <c r="C22" s="46"/>
      <c r="D22" s="44" t="s">
        <v>9</v>
      </c>
      <c r="E22" s="44"/>
      <c r="F22" s="47">
        <f t="shared" si="0"/>
        <v>0</v>
      </c>
      <c r="G22" s="47">
        <f t="shared" si="1"/>
        <v>0</v>
      </c>
      <c r="H22" s="47">
        <f t="shared" si="1"/>
        <v>0</v>
      </c>
      <c r="I22" s="47">
        <v>0</v>
      </c>
    </row>
    <row r="23" spans="1:9" x14ac:dyDescent="0.25">
      <c r="A23" s="44"/>
      <c r="B23" s="45" t="s">
        <v>955</v>
      </c>
      <c r="C23" s="46"/>
      <c r="D23" s="44" t="s">
        <v>9</v>
      </c>
      <c r="E23" s="44"/>
      <c r="F23" s="47">
        <f t="shared" si="0"/>
        <v>0</v>
      </c>
      <c r="G23" s="47">
        <f t="shared" si="1"/>
        <v>0</v>
      </c>
      <c r="H23" s="47">
        <f t="shared" si="1"/>
        <v>0</v>
      </c>
      <c r="I23" s="47">
        <v>0</v>
      </c>
    </row>
    <row r="24" spans="1:9" x14ac:dyDescent="0.25">
      <c r="A24" s="44"/>
      <c r="B24" s="59" t="s">
        <v>956</v>
      </c>
      <c r="C24" s="46"/>
      <c r="D24" s="44" t="s">
        <v>9</v>
      </c>
      <c r="E24" s="44"/>
      <c r="F24" s="47">
        <f>(F36)/($F$28+$F$41+$F$42)*100</f>
        <v>0</v>
      </c>
      <c r="G24" s="47">
        <f>(G36)/($G$28+$G$39+$G$40)*100</f>
        <v>0</v>
      </c>
      <c r="H24" s="47">
        <f>(H36)/($G$28+$G$39+$G$40)*100</f>
        <v>0</v>
      </c>
      <c r="I24" s="47">
        <v>0</v>
      </c>
    </row>
    <row r="25" spans="1:9" x14ac:dyDescent="0.25">
      <c r="A25" s="44"/>
      <c r="B25" s="45" t="s">
        <v>957</v>
      </c>
      <c r="C25" s="46"/>
      <c r="D25" s="44" t="s">
        <v>9</v>
      </c>
      <c r="E25" s="44"/>
      <c r="F25" s="47">
        <f>(F38+F37)/($F$28+$F$41+$F$42)*100</f>
        <v>0</v>
      </c>
      <c r="G25" s="47">
        <f>(G38+G37)/($G$28+$G$39+$G$40)*100</f>
        <v>0</v>
      </c>
      <c r="H25" s="47">
        <f>(H38+H37)/($G$28+$G$39+$G$40)*100</f>
        <v>0</v>
      </c>
      <c r="I25" s="47">
        <v>0</v>
      </c>
    </row>
    <row r="26" spans="1:9" x14ac:dyDescent="0.25">
      <c r="A26" s="44"/>
      <c r="B26" s="50" t="s">
        <v>962</v>
      </c>
      <c r="C26" s="46"/>
      <c r="D26" s="44" t="s">
        <v>9</v>
      </c>
      <c r="E26" s="44"/>
      <c r="F26" s="47" t="s">
        <v>1654</v>
      </c>
      <c r="G26" s="47">
        <f>G39/(G28+G39+G40)*100</f>
        <v>0</v>
      </c>
      <c r="H26" s="47">
        <f>H39/(H28+H39+H40)*100</f>
        <v>0</v>
      </c>
      <c r="I26" s="47">
        <v>0</v>
      </c>
    </row>
    <row r="27" spans="1:9" x14ac:dyDescent="0.25">
      <c r="A27" s="44"/>
      <c r="B27" s="50" t="s">
        <v>963</v>
      </c>
      <c r="C27" s="46"/>
      <c r="D27" s="44" t="s">
        <v>9</v>
      </c>
      <c r="E27" s="44"/>
      <c r="F27" s="47" t="s">
        <v>1654</v>
      </c>
      <c r="G27" s="47">
        <f>G40/(G28+G39+G40)*100</f>
        <v>0</v>
      </c>
      <c r="H27" s="47">
        <f>H40/(H28+H39+H40)*100</f>
        <v>0</v>
      </c>
      <c r="I27" s="47">
        <v>0</v>
      </c>
    </row>
    <row r="28" spans="1:9" ht="45" x14ac:dyDescent="0.25">
      <c r="A28" s="6"/>
      <c r="B28" s="22" t="s">
        <v>940</v>
      </c>
      <c r="C28" s="8"/>
      <c r="D28" s="6" t="s">
        <v>1124</v>
      </c>
      <c r="E28" s="6"/>
      <c r="F28" s="36">
        <f>F30+F31+F32+F33+F34+F35+F36+F37+F38</f>
        <v>2320</v>
      </c>
      <c r="G28" s="36">
        <f>G30+G31+G32+G33+G34+G35+G36+G37+G38</f>
        <v>2230</v>
      </c>
      <c r="H28" s="36">
        <f>H30+H31+H32+H33+H34+H35+H36+H37+H38</f>
        <v>2240</v>
      </c>
      <c r="I28" s="36">
        <v>2340</v>
      </c>
    </row>
    <row r="29" spans="1:9" x14ac:dyDescent="0.25">
      <c r="A29" s="6"/>
      <c r="B29" s="22" t="s">
        <v>1653</v>
      </c>
      <c r="C29" s="8"/>
      <c r="D29" s="6"/>
      <c r="E29" s="6"/>
      <c r="F29" s="36"/>
      <c r="G29" s="36"/>
      <c r="H29" s="36"/>
      <c r="I29" s="36"/>
    </row>
    <row r="30" spans="1:9" ht="45" x14ac:dyDescent="0.25">
      <c r="A30" s="6"/>
      <c r="B30" s="22" t="s">
        <v>941</v>
      </c>
      <c r="C30" s="6" t="s">
        <v>942</v>
      </c>
      <c r="D30" s="6" t="s">
        <v>1124</v>
      </c>
      <c r="E30" s="6"/>
      <c r="F30" s="36">
        <v>2320</v>
      </c>
      <c r="G30" s="36">
        <v>2230</v>
      </c>
      <c r="H30" s="36">
        <v>2240</v>
      </c>
      <c r="I30" s="36">
        <v>2340</v>
      </c>
    </row>
    <row r="31" spans="1:9" ht="45" x14ac:dyDescent="0.25">
      <c r="A31" s="6"/>
      <c r="B31" s="22" t="s">
        <v>951</v>
      </c>
      <c r="C31" s="6" t="s">
        <v>943</v>
      </c>
      <c r="D31" s="6" t="s">
        <v>1124</v>
      </c>
      <c r="E31" s="6"/>
      <c r="F31" s="36">
        <v>0</v>
      </c>
      <c r="G31" s="36">
        <v>0</v>
      </c>
      <c r="H31" s="36">
        <v>0</v>
      </c>
      <c r="I31" s="36">
        <v>0</v>
      </c>
    </row>
    <row r="32" spans="1:9" ht="45" x14ac:dyDescent="0.25">
      <c r="A32" s="6"/>
      <c r="B32" s="22" t="s">
        <v>952</v>
      </c>
      <c r="C32" s="6" t="s">
        <v>944</v>
      </c>
      <c r="D32" s="6" t="s">
        <v>1124</v>
      </c>
      <c r="E32" s="6"/>
      <c r="F32" s="36">
        <v>0</v>
      </c>
      <c r="G32" s="36">
        <v>0</v>
      </c>
      <c r="H32" s="36">
        <v>0</v>
      </c>
      <c r="I32" s="36">
        <v>0</v>
      </c>
    </row>
    <row r="33" spans="1:9" ht="45" x14ac:dyDescent="0.25">
      <c r="A33" s="6"/>
      <c r="B33" s="22" t="s">
        <v>953</v>
      </c>
      <c r="C33" s="6" t="s">
        <v>945</v>
      </c>
      <c r="D33" s="6" t="s">
        <v>1124</v>
      </c>
      <c r="E33" s="6"/>
      <c r="F33" s="36">
        <v>0</v>
      </c>
      <c r="G33" s="36">
        <v>0</v>
      </c>
      <c r="H33" s="36">
        <v>0</v>
      </c>
      <c r="I33" s="36">
        <v>0</v>
      </c>
    </row>
    <row r="34" spans="1:9" ht="45" x14ac:dyDescent="0.25">
      <c r="A34" s="6"/>
      <c r="B34" s="22" t="s">
        <v>954</v>
      </c>
      <c r="C34" s="6" t="s">
        <v>946</v>
      </c>
      <c r="D34" s="6" t="s">
        <v>1124</v>
      </c>
      <c r="E34" s="6"/>
      <c r="F34" s="36">
        <v>0</v>
      </c>
      <c r="G34" s="36">
        <v>0</v>
      </c>
      <c r="H34" s="36">
        <v>0</v>
      </c>
      <c r="I34" s="36">
        <v>0</v>
      </c>
    </row>
    <row r="35" spans="1:9" ht="45" x14ac:dyDescent="0.25">
      <c r="A35" s="6"/>
      <c r="B35" s="22" t="s">
        <v>955</v>
      </c>
      <c r="C35" s="6" t="s">
        <v>947</v>
      </c>
      <c r="D35" s="6" t="s">
        <v>1124</v>
      </c>
      <c r="E35" s="6"/>
      <c r="F35" s="36">
        <v>0</v>
      </c>
      <c r="G35" s="36">
        <v>0</v>
      </c>
      <c r="H35" s="36">
        <v>0</v>
      </c>
      <c r="I35" s="36">
        <v>0</v>
      </c>
    </row>
    <row r="36" spans="1:9" ht="45" x14ac:dyDescent="0.25">
      <c r="A36" s="230"/>
      <c r="B36" s="230" t="s">
        <v>956</v>
      </c>
      <c r="C36" s="6" t="s">
        <v>948</v>
      </c>
      <c r="D36" s="6" t="s">
        <v>1124</v>
      </c>
      <c r="E36" s="6"/>
      <c r="F36" s="36">
        <v>0</v>
      </c>
      <c r="G36" s="36">
        <v>0</v>
      </c>
      <c r="H36" s="36">
        <v>0</v>
      </c>
      <c r="I36" s="36">
        <v>0</v>
      </c>
    </row>
    <row r="37" spans="1:9" ht="45" x14ac:dyDescent="0.25">
      <c r="A37" s="232"/>
      <c r="B37" s="232"/>
      <c r="C37" s="6" t="s">
        <v>949</v>
      </c>
      <c r="D37" s="6" t="s">
        <v>1124</v>
      </c>
      <c r="E37" s="6"/>
      <c r="F37" s="36">
        <v>0</v>
      </c>
      <c r="G37" s="36">
        <v>0</v>
      </c>
      <c r="H37" s="36">
        <v>0</v>
      </c>
      <c r="I37" s="36">
        <v>0</v>
      </c>
    </row>
    <row r="38" spans="1:9" ht="45" x14ac:dyDescent="0.25">
      <c r="A38" s="6"/>
      <c r="B38" s="22" t="s">
        <v>957</v>
      </c>
      <c r="C38" s="6" t="s">
        <v>950</v>
      </c>
      <c r="D38" s="6" t="s">
        <v>1124</v>
      </c>
      <c r="E38" s="6"/>
      <c r="F38" s="36">
        <v>0</v>
      </c>
      <c r="G38" s="36">
        <v>0</v>
      </c>
      <c r="H38" s="36">
        <v>0</v>
      </c>
      <c r="I38" s="36">
        <v>0</v>
      </c>
    </row>
    <row r="39" spans="1:9" x14ac:dyDescent="0.25">
      <c r="A39" s="6"/>
      <c r="B39" s="22" t="s">
        <v>1651</v>
      </c>
      <c r="C39" s="6"/>
      <c r="D39" s="6" t="s">
        <v>1124</v>
      </c>
      <c r="E39" s="145"/>
      <c r="F39" s="199">
        <v>0</v>
      </c>
      <c r="G39" s="199">
        <v>0</v>
      </c>
      <c r="H39" s="199">
        <v>0</v>
      </c>
      <c r="I39" s="199">
        <v>0</v>
      </c>
    </row>
    <row r="40" spans="1:9" x14ac:dyDescent="0.25">
      <c r="A40" s="6"/>
      <c r="B40" s="22" t="s">
        <v>1652</v>
      </c>
      <c r="C40" s="6"/>
      <c r="D40" s="6" t="s">
        <v>1124</v>
      </c>
      <c r="E40" s="145"/>
      <c r="F40" s="199">
        <v>0</v>
      </c>
      <c r="G40" s="199">
        <v>0</v>
      </c>
      <c r="H40" s="199">
        <v>0</v>
      </c>
      <c r="I40" s="199">
        <v>0</v>
      </c>
    </row>
    <row r="41" spans="1:9" ht="60" x14ac:dyDescent="0.25">
      <c r="A41" s="6"/>
      <c r="B41" s="22" t="s">
        <v>958</v>
      </c>
      <c r="C41" s="6" t="s">
        <v>959</v>
      </c>
      <c r="D41" s="6" t="s">
        <v>1124</v>
      </c>
      <c r="E41" s="6"/>
      <c r="F41" s="200"/>
      <c r="G41" s="200">
        <v>585</v>
      </c>
      <c r="H41" s="200">
        <v>562</v>
      </c>
      <c r="I41" s="200">
        <v>571</v>
      </c>
    </row>
    <row r="42" spans="1:9" ht="45" x14ac:dyDescent="0.25">
      <c r="A42" s="17"/>
      <c r="B42" s="22" t="s">
        <v>960</v>
      </c>
      <c r="C42" s="6" t="s">
        <v>934</v>
      </c>
      <c r="D42" s="6" t="s">
        <v>1124</v>
      </c>
      <c r="E42" s="6"/>
      <c r="F42" s="198"/>
      <c r="G42" s="198">
        <v>528</v>
      </c>
      <c r="H42" s="198">
        <v>530</v>
      </c>
      <c r="I42" s="198">
        <v>552</v>
      </c>
    </row>
    <row r="43" spans="1:9" ht="60" x14ac:dyDescent="0.25">
      <c r="A43" s="44" t="s">
        <v>1643</v>
      </c>
      <c r="B43" s="48" t="s">
        <v>1645</v>
      </c>
      <c r="C43" s="44"/>
      <c r="D43" s="44" t="s">
        <v>9</v>
      </c>
      <c r="E43" s="44"/>
      <c r="F43" s="51"/>
      <c r="G43" s="51"/>
      <c r="H43" s="51"/>
      <c r="I43" s="51"/>
    </row>
    <row r="44" spans="1:9" ht="60" x14ac:dyDescent="0.25">
      <c r="A44" s="44" t="s">
        <v>1644</v>
      </c>
      <c r="B44" s="48" t="s">
        <v>1646</v>
      </c>
      <c r="C44" s="44"/>
      <c r="D44" s="44" t="s">
        <v>9</v>
      </c>
      <c r="E44" s="44"/>
      <c r="F44" s="51"/>
      <c r="G44" s="51"/>
      <c r="H44" s="51"/>
      <c r="I44" s="51"/>
    </row>
    <row r="45" spans="1:9" ht="45" x14ac:dyDescent="0.25">
      <c r="A45" s="49" t="s">
        <v>964</v>
      </c>
      <c r="B45" s="50" t="s">
        <v>965</v>
      </c>
      <c r="C45" s="46"/>
      <c r="D45" s="46"/>
      <c r="E45" s="46"/>
      <c r="F45" s="46"/>
      <c r="G45" s="46"/>
      <c r="H45" s="46"/>
      <c r="I45" s="46"/>
    </row>
    <row r="46" spans="1:9" ht="60" x14ac:dyDescent="0.25">
      <c r="A46" s="44" t="s">
        <v>967</v>
      </c>
      <c r="B46" s="45" t="s">
        <v>966</v>
      </c>
      <c r="C46" s="46"/>
      <c r="D46" s="44" t="s">
        <v>9</v>
      </c>
      <c r="E46" s="44"/>
      <c r="F46" s="47">
        <f>(F47/F48/12*1000)/F49*100</f>
        <v>100</v>
      </c>
      <c r="G46" s="47">
        <f>(G47/G48/12*1000)/G49*100</f>
        <v>100</v>
      </c>
      <c r="H46" s="47">
        <f t="shared" ref="H46:I46" si="2">(H47/H48/12*1000)/H49*100</f>
        <v>100</v>
      </c>
      <c r="I46" s="47">
        <f t="shared" si="2"/>
        <v>100</v>
      </c>
    </row>
    <row r="47" spans="1:9" ht="75" x14ac:dyDescent="0.25">
      <c r="A47" s="193"/>
      <c r="B47" s="194" t="s">
        <v>968</v>
      </c>
      <c r="C47" s="193" t="s">
        <v>969</v>
      </c>
      <c r="D47" s="193" t="s">
        <v>1317</v>
      </c>
      <c r="E47" s="193"/>
      <c r="F47" s="190">
        <v>14614</v>
      </c>
      <c r="G47" s="190">
        <v>17877</v>
      </c>
      <c r="H47" s="190">
        <v>20038</v>
      </c>
      <c r="I47" s="190">
        <v>19569</v>
      </c>
    </row>
    <row r="48" spans="1:9" ht="60" x14ac:dyDescent="0.25">
      <c r="A48" s="193"/>
      <c r="B48" s="194" t="s">
        <v>970</v>
      </c>
      <c r="C48" s="193" t="s">
        <v>971</v>
      </c>
      <c r="D48" s="193" t="s">
        <v>1124</v>
      </c>
      <c r="E48" s="193"/>
      <c r="F48" s="190">
        <v>29</v>
      </c>
      <c r="G48" s="190">
        <v>35</v>
      </c>
      <c r="H48" s="190">
        <v>37</v>
      </c>
      <c r="I48" s="190">
        <v>36</v>
      </c>
    </row>
    <row r="49" spans="1:9" ht="30" x14ac:dyDescent="0.25">
      <c r="A49" s="195"/>
      <c r="B49" s="194" t="s">
        <v>972</v>
      </c>
      <c r="C49" s="193" t="s">
        <v>204</v>
      </c>
      <c r="D49" s="193" t="s">
        <v>1317</v>
      </c>
      <c r="E49" s="193"/>
      <c r="F49" s="192">
        <f>F47/F48/12*1000</f>
        <v>41994.252873563222</v>
      </c>
      <c r="G49" s="192">
        <f>G47/G48/12*1000</f>
        <v>42564.28571428571</v>
      </c>
      <c r="H49" s="192">
        <f t="shared" ref="H49:I49" si="3">H47/H48/12*1000</f>
        <v>45130.630630630636</v>
      </c>
      <c r="I49" s="192">
        <f t="shared" si="3"/>
        <v>45298.611111111117</v>
      </c>
    </row>
    <row r="50" spans="1:9" ht="60" x14ac:dyDescent="0.25">
      <c r="A50" s="49" t="s">
        <v>973</v>
      </c>
      <c r="B50" s="50" t="s">
        <v>974</v>
      </c>
      <c r="C50" s="46"/>
      <c r="D50" s="44"/>
      <c r="E50" s="44"/>
      <c r="F50" s="46"/>
      <c r="G50" s="46"/>
      <c r="H50" s="46"/>
      <c r="I50" s="46"/>
    </row>
    <row r="51" spans="1:9" ht="30" x14ac:dyDescent="0.25">
      <c r="A51" s="44" t="s">
        <v>976</v>
      </c>
      <c r="B51" s="45" t="s">
        <v>975</v>
      </c>
      <c r="C51" s="46"/>
      <c r="D51" s="44" t="s">
        <v>1314</v>
      </c>
      <c r="E51" s="44"/>
      <c r="F51" s="47">
        <f>F52/F53</f>
        <v>1.4646551724137931</v>
      </c>
      <c r="G51" s="47">
        <f>G52/G53</f>
        <v>1.5237668161434978</v>
      </c>
      <c r="H51" s="47">
        <f>H52/H53</f>
        <v>1.3933035714285715</v>
      </c>
      <c r="I51" s="47">
        <f>I52/I53</f>
        <v>1.3337606837606837</v>
      </c>
    </row>
    <row r="52" spans="1:9" ht="45" x14ac:dyDescent="0.25">
      <c r="A52" s="6"/>
      <c r="B52" s="22" t="s">
        <v>977</v>
      </c>
      <c r="C52" s="86" t="s">
        <v>1729</v>
      </c>
      <c r="D52" s="6" t="s">
        <v>1314</v>
      </c>
      <c r="E52" s="6"/>
      <c r="F52" s="36">
        <v>3398</v>
      </c>
      <c r="G52" s="36">
        <v>3398</v>
      </c>
      <c r="H52" s="36">
        <v>3121</v>
      </c>
      <c r="I52" s="36">
        <v>3121</v>
      </c>
    </row>
    <row r="53" spans="1:9" ht="45" x14ac:dyDescent="0.25">
      <c r="A53" s="6"/>
      <c r="B53" s="22" t="s">
        <v>978</v>
      </c>
      <c r="C53" s="86" t="s">
        <v>1730</v>
      </c>
      <c r="D53" s="6" t="s">
        <v>1124</v>
      </c>
      <c r="E53" s="6"/>
      <c r="F53" s="36">
        <v>2320</v>
      </c>
      <c r="G53" s="36">
        <v>2230</v>
      </c>
      <c r="H53" s="36">
        <v>2240</v>
      </c>
      <c r="I53" s="36">
        <v>2340</v>
      </c>
    </row>
    <row r="54" spans="1:9" ht="45" x14ac:dyDescent="0.25">
      <c r="A54" s="44" t="s">
        <v>979</v>
      </c>
      <c r="B54" s="45" t="s">
        <v>980</v>
      </c>
      <c r="C54" s="46"/>
      <c r="D54" s="44"/>
      <c r="E54" s="44"/>
      <c r="F54" s="52"/>
      <c r="G54" s="52"/>
      <c r="H54" s="52"/>
      <c r="I54" s="52"/>
    </row>
    <row r="55" spans="1:9" x14ac:dyDescent="0.25">
      <c r="A55" s="44"/>
      <c r="B55" s="45" t="s">
        <v>223</v>
      </c>
      <c r="C55" s="46"/>
      <c r="D55" s="44" t="s">
        <v>9</v>
      </c>
      <c r="E55" s="44"/>
      <c r="F55" s="47">
        <f>F58/$F$61*100</f>
        <v>100</v>
      </c>
      <c r="G55" s="47">
        <f>G58/$G$61*100</f>
        <v>100</v>
      </c>
      <c r="H55" s="47">
        <f>H58/$H$61*100</f>
        <v>100</v>
      </c>
      <c r="I55" s="47">
        <v>100</v>
      </c>
    </row>
    <row r="56" spans="1:9" x14ac:dyDescent="0.25">
      <c r="A56" s="44"/>
      <c r="B56" s="45" t="s">
        <v>74</v>
      </c>
      <c r="C56" s="46"/>
      <c r="D56" s="44" t="s">
        <v>9</v>
      </c>
      <c r="E56" s="44"/>
      <c r="F56" s="47">
        <f>F59/$F$61*100</f>
        <v>100</v>
      </c>
      <c r="G56" s="47">
        <f t="shared" ref="G56:G57" si="4">G59/$G$61*100</f>
        <v>100</v>
      </c>
      <c r="H56" s="47">
        <f>H59/$H$61*100</f>
        <v>100</v>
      </c>
      <c r="I56" s="47">
        <v>100</v>
      </c>
    </row>
    <row r="57" spans="1:9" x14ac:dyDescent="0.25">
      <c r="A57" s="44"/>
      <c r="B57" s="45" t="s">
        <v>75</v>
      </c>
      <c r="C57" s="46"/>
      <c r="D57" s="44" t="s">
        <v>9</v>
      </c>
      <c r="E57" s="44"/>
      <c r="F57" s="47">
        <f>F60/$F$61*100</f>
        <v>100</v>
      </c>
      <c r="G57" s="47">
        <f t="shared" si="4"/>
        <v>100</v>
      </c>
      <c r="H57" s="47">
        <f>H60/$H$61*100</f>
        <v>100</v>
      </c>
      <c r="I57" s="47">
        <v>100</v>
      </c>
    </row>
    <row r="58" spans="1:9" ht="45" x14ac:dyDescent="0.25">
      <c r="A58" s="6"/>
      <c r="B58" s="22" t="s">
        <v>981</v>
      </c>
      <c r="C58" s="86" t="s">
        <v>1731</v>
      </c>
      <c r="D58" s="6" t="s">
        <v>1315</v>
      </c>
      <c r="E58" s="6"/>
      <c r="F58" s="11">
        <v>4</v>
      </c>
      <c r="G58" s="11">
        <v>4</v>
      </c>
      <c r="H58" s="11">
        <v>4</v>
      </c>
      <c r="I58" s="11">
        <v>4</v>
      </c>
    </row>
    <row r="59" spans="1:9" ht="45" x14ac:dyDescent="0.25">
      <c r="A59" s="6"/>
      <c r="B59" s="22" t="s">
        <v>982</v>
      </c>
      <c r="C59" s="86" t="s">
        <v>1732</v>
      </c>
      <c r="D59" s="6" t="s">
        <v>1315</v>
      </c>
      <c r="E59" s="6"/>
      <c r="F59" s="11">
        <v>4</v>
      </c>
      <c r="G59" s="11">
        <v>4</v>
      </c>
      <c r="H59" s="11">
        <v>4</v>
      </c>
      <c r="I59" s="11">
        <v>4</v>
      </c>
    </row>
    <row r="60" spans="1:9" ht="45" x14ac:dyDescent="0.25">
      <c r="A60" s="6"/>
      <c r="B60" s="22" t="s">
        <v>983</v>
      </c>
      <c r="C60" s="86" t="s">
        <v>1733</v>
      </c>
      <c r="D60" s="6" t="s">
        <v>1315</v>
      </c>
      <c r="E60" s="6"/>
      <c r="F60" s="11">
        <v>4</v>
      </c>
      <c r="G60" s="11">
        <v>4</v>
      </c>
      <c r="H60" s="11">
        <v>4</v>
      </c>
      <c r="I60" s="11">
        <v>4</v>
      </c>
    </row>
    <row r="61" spans="1:9" ht="45" x14ac:dyDescent="0.25">
      <c r="A61" s="6"/>
      <c r="B61" s="22" t="s">
        <v>984</v>
      </c>
      <c r="C61" s="86" t="s">
        <v>1734</v>
      </c>
      <c r="D61" s="6" t="s">
        <v>1315</v>
      </c>
      <c r="E61" s="6"/>
      <c r="F61" s="11">
        <v>4</v>
      </c>
      <c r="G61" s="11">
        <v>4</v>
      </c>
      <c r="H61" s="11">
        <v>4</v>
      </c>
      <c r="I61" s="11">
        <v>4</v>
      </c>
    </row>
    <row r="62" spans="1:9" ht="30" x14ac:dyDescent="0.25">
      <c r="A62" s="44" t="s">
        <v>985</v>
      </c>
      <c r="B62" s="45" t="s">
        <v>986</v>
      </c>
      <c r="C62" s="46"/>
      <c r="D62" s="44"/>
      <c r="E62" s="44"/>
      <c r="F62" s="52"/>
      <c r="G62" s="52"/>
      <c r="H62" s="52"/>
      <c r="I62" s="52"/>
    </row>
    <row r="63" spans="1:9" x14ac:dyDescent="0.25">
      <c r="A63" s="57"/>
      <c r="B63" s="45" t="s">
        <v>206</v>
      </c>
      <c r="C63" s="46"/>
      <c r="D63" s="44" t="s">
        <v>1315</v>
      </c>
      <c r="E63" s="44"/>
      <c r="F63" s="47">
        <f>F65/F67*100</f>
        <v>1.3793103448275863</v>
      </c>
      <c r="G63" s="47">
        <f>G65/G67*100</f>
        <v>1.2556053811659191</v>
      </c>
      <c r="H63" s="47">
        <f>H65/H67*100</f>
        <v>1.6517857142857144</v>
      </c>
      <c r="I63" s="47">
        <f>I65/I67*100</f>
        <v>1.4957264957264957</v>
      </c>
    </row>
    <row r="64" spans="1:9" x14ac:dyDescent="0.25">
      <c r="A64" s="57"/>
      <c r="B64" s="45" t="s">
        <v>242</v>
      </c>
      <c r="C64" s="46"/>
      <c r="D64" s="44" t="s">
        <v>1315</v>
      </c>
      <c r="E64" s="44"/>
      <c r="F64" s="47">
        <f>F66/F67*100</f>
        <v>0.43103448275862066</v>
      </c>
      <c r="G64" s="47">
        <f>G66/G67*100</f>
        <v>0.44843049327354262</v>
      </c>
      <c r="H64" s="47">
        <f>H66/H67*100</f>
        <v>4.4642857142857144E-2</v>
      </c>
      <c r="I64" s="47">
        <f>I66/I67*100</f>
        <v>0.42735042735042739</v>
      </c>
    </row>
    <row r="65" spans="1:9" ht="60" x14ac:dyDescent="0.25">
      <c r="A65" s="24"/>
      <c r="B65" s="22" t="s">
        <v>987</v>
      </c>
      <c r="C65" s="86" t="s">
        <v>1735</v>
      </c>
      <c r="D65" s="6" t="s">
        <v>1315</v>
      </c>
      <c r="E65" s="6"/>
      <c r="F65" s="36">
        <v>32</v>
      </c>
      <c r="G65" s="36">
        <v>28</v>
      </c>
      <c r="H65" s="36">
        <v>37</v>
      </c>
      <c r="I65" s="36">
        <v>35</v>
      </c>
    </row>
    <row r="66" spans="1:9" ht="60" x14ac:dyDescent="0.25">
      <c r="A66" s="24"/>
      <c r="B66" s="22" t="s">
        <v>988</v>
      </c>
      <c r="C66" s="86" t="s">
        <v>1736</v>
      </c>
      <c r="D66" s="6" t="s">
        <v>1315</v>
      </c>
      <c r="E66" s="6"/>
      <c r="F66" s="36">
        <v>10</v>
      </c>
      <c r="G66" s="36">
        <v>10</v>
      </c>
      <c r="H66" s="36">
        <v>1</v>
      </c>
      <c r="I66" s="36">
        <v>10</v>
      </c>
    </row>
    <row r="67" spans="1:9" ht="45" x14ac:dyDescent="0.25">
      <c r="A67" s="24"/>
      <c r="B67" s="22" t="s">
        <v>978</v>
      </c>
      <c r="C67" s="86" t="s">
        <v>1730</v>
      </c>
      <c r="D67" s="6" t="s">
        <v>1124</v>
      </c>
      <c r="E67" s="6"/>
      <c r="F67" s="36">
        <v>2320</v>
      </c>
      <c r="G67" s="36">
        <v>2230</v>
      </c>
      <c r="H67" s="36">
        <v>2240</v>
      </c>
      <c r="I67" s="36">
        <v>2340</v>
      </c>
    </row>
    <row r="68" spans="1:9" ht="60" x14ac:dyDescent="0.25">
      <c r="A68" s="49" t="s">
        <v>990</v>
      </c>
      <c r="B68" s="50" t="s">
        <v>989</v>
      </c>
      <c r="C68" s="46"/>
      <c r="D68" s="46"/>
      <c r="E68" s="46"/>
      <c r="F68" s="46"/>
      <c r="G68" s="46"/>
      <c r="H68" s="46"/>
      <c r="I68" s="46"/>
    </row>
    <row r="69" spans="1:9" ht="30" x14ac:dyDescent="0.25">
      <c r="A69" s="44" t="s">
        <v>992</v>
      </c>
      <c r="B69" s="45" t="s">
        <v>991</v>
      </c>
      <c r="C69" s="46"/>
      <c r="D69" s="44" t="s">
        <v>9</v>
      </c>
      <c r="E69" s="44"/>
      <c r="F69" s="47">
        <f>(F72+F75+F76)/(F77+F80+F81)*100</f>
        <v>100</v>
      </c>
      <c r="G69" s="47">
        <f>(G72+G75+G76)/(G77+G80+G81)*100</f>
        <v>100</v>
      </c>
      <c r="H69" s="47">
        <f>(H72+H75+H76)/(H77+H80+H81)*100</f>
        <v>100</v>
      </c>
      <c r="I69" s="47">
        <f>(I72+I75+I76)/(I77+I80+I81)*100</f>
        <v>90.909090909090907</v>
      </c>
    </row>
    <row r="70" spans="1:9" x14ac:dyDescent="0.25">
      <c r="A70" s="44"/>
      <c r="B70" s="45" t="s">
        <v>1382</v>
      </c>
      <c r="C70" s="46"/>
      <c r="D70" s="44"/>
      <c r="E70" s="44"/>
      <c r="F70" s="47">
        <f>(F73+F75+F76)/(F78+F80+F81)*100</f>
        <v>100</v>
      </c>
      <c r="G70" s="47">
        <f>(G73+G75+G76)/(G78+G80+G81)*100</f>
        <v>100</v>
      </c>
      <c r="H70" s="47">
        <f>(H73+H75+H76)/(H78+H80+H81)*100</f>
        <v>100</v>
      </c>
      <c r="I70" s="47">
        <f>(I73+I75+I76)/(I78+I80+I81)*100</f>
        <v>88.888888888888886</v>
      </c>
    </row>
    <row r="71" spans="1:9" x14ac:dyDescent="0.25">
      <c r="A71" s="44"/>
      <c r="B71" s="45" t="s">
        <v>1384</v>
      </c>
      <c r="C71" s="46"/>
      <c r="D71" s="44"/>
      <c r="E71" s="44"/>
      <c r="F71" s="47">
        <f>(F74+F75+F76)/(F79+F80+F81)*100</f>
        <v>100</v>
      </c>
      <c r="G71" s="47">
        <f>(G74+G75+G76)/(G79+G80+G81)*100</f>
        <v>100</v>
      </c>
      <c r="H71" s="47">
        <f>(H74+H75+H76)/(H79+H80+H81)*100</f>
        <v>100</v>
      </c>
      <c r="I71" s="47">
        <f>(I74+I75+I76)/(I79+I80+I81)*100</f>
        <v>88.888888888888886</v>
      </c>
    </row>
    <row r="72" spans="1:9" ht="49.5" customHeight="1" x14ac:dyDescent="0.25">
      <c r="A72" s="6"/>
      <c r="B72" s="22" t="s">
        <v>993</v>
      </c>
      <c r="C72" s="86"/>
      <c r="D72" s="6" t="s">
        <v>1315</v>
      </c>
      <c r="E72" s="6"/>
      <c r="F72" s="11">
        <f>F73+F74</f>
        <v>4</v>
      </c>
      <c r="G72" s="11">
        <f>G73+G74</f>
        <v>4</v>
      </c>
      <c r="H72" s="11">
        <f t="shared" ref="H72" si="5">H73+H74</f>
        <v>4</v>
      </c>
      <c r="I72" s="11">
        <v>4</v>
      </c>
    </row>
    <row r="73" spans="1:9" ht="60" x14ac:dyDescent="0.25">
      <c r="A73" s="6"/>
      <c r="B73" s="7" t="s">
        <v>1382</v>
      </c>
      <c r="C73" s="86" t="s">
        <v>1738</v>
      </c>
      <c r="D73" s="6" t="s">
        <v>1315</v>
      </c>
      <c r="E73" s="6"/>
      <c r="F73" s="11">
        <v>2</v>
      </c>
      <c r="G73" s="11">
        <v>2</v>
      </c>
      <c r="H73" s="11">
        <v>2</v>
      </c>
      <c r="I73" s="11">
        <v>2</v>
      </c>
    </row>
    <row r="74" spans="1:9" ht="60" x14ac:dyDescent="0.25">
      <c r="A74" s="6"/>
      <c r="B74" s="7" t="s">
        <v>1384</v>
      </c>
      <c r="C74" s="86" t="s">
        <v>1739</v>
      </c>
      <c r="D74" s="6" t="s">
        <v>1315</v>
      </c>
      <c r="E74" s="6"/>
      <c r="F74" s="11">
        <v>2</v>
      </c>
      <c r="G74" s="11">
        <v>2</v>
      </c>
      <c r="H74" s="11">
        <v>2</v>
      </c>
      <c r="I74" s="11">
        <v>2</v>
      </c>
    </row>
    <row r="75" spans="1:9" ht="49.5" customHeight="1" x14ac:dyDescent="0.25">
      <c r="A75" s="6"/>
      <c r="B75" s="22" t="s">
        <v>994</v>
      </c>
      <c r="C75" s="6" t="s">
        <v>997</v>
      </c>
      <c r="D75" s="6" t="s">
        <v>1315</v>
      </c>
      <c r="E75" s="6"/>
      <c r="F75" s="53"/>
      <c r="G75" s="53"/>
      <c r="H75" s="53"/>
      <c r="I75" s="53">
        <v>5</v>
      </c>
    </row>
    <row r="76" spans="1:9" ht="45" x14ac:dyDescent="0.25">
      <c r="A76" s="6"/>
      <c r="B76" s="22" t="s">
        <v>995</v>
      </c>
      <c r="C76" s="6" t="s">
        <v>996</v>
      </c>
      <c r="D76" s="6" t="s">
        <v>1315</v>
      </c>
      <c r="E76" s="6"/>
      <c r="F76" s="53"/>
      <c r="G76" s="53"/>
      <c r="H76" s="53"/>
      <c r="I76" s="53">
        <v>1</v>
      </c>
    </row>
    <row r="77" spans="1:9" ht="60" x14ac:dyDescent="0.25">
      <c r="A77" s="6"/>
      <c r="B77" s="22" t="s">
        <v>998</v>
      </c>
      <c r="C77" s="86" t="s">
        <v>1737</v>
      </c>
      <c r="D77" s="6" t="s">
        <v>1315</v>
      </c>
      <c r="E77" s="6"/>
      <c r="F77" s="11">
        <f>F78+F79</f>
        <v>4</v>
      </c>
      <c r="G77" s="11">
        <f>G78+G79</f>
        <v>4</v>
      </c>
      <c r="H77" s="11">
        <f t="shared" ref="H77" si="6">H78+H79</f>
        <v>4</v>
      </c>
      <c r="I77" s="11">
        <v>4</v>
      </c>
    </row>
    <row r="78" spans="1:9" x14ac:dyDescent="0.25">
      <c r="A78" s="6"/>
      <c r="B78" s="7" t="s">
        <v>1382</v>
      </c>
      <c r="C78" s="6"/>
      <c r="D78" s="6" t="s">
        <v>1315</v>
      </c>
      <c r="E78" s="6"/>
      <c r="F78" s="11">
        <v>2</v>
      </c>
      <c r="G78" s="11">
        <v>2</v>
      </c>
      <c r="H78" s="11">
        <v>2</v>
      </c>
      <c r="I78" s="11">
        <v>2</v>
      </c>
    </row>
    <row r="79" spans="1:9" x14ac:dyDescent="0.25">
      <c r="A79" s="6"/>
      <c r="B79" s="7" t="s">
        <v>1384</v>
      </c>
      <c r="C79" s="6"/>
      <c r="D79" s="6" t="s">
        <v>1315</v>
      </c>
      <c r="E79" s="6"/>
      <c r="F79" s="11">
        <v>2</v>
      </c>
      <c r="G79" s="11">
        <v>2</v>
      </c>
      <c r="H79" s="11">
        <v>2</v>
      </c>
      <c r="I79" s="11">
        <v>2</v>
      </c>
    </row>
    <row r="80" spans="1:9" ht="30" x14ac:dyDescent="0.25">
      <c r="A80" s="6"/>
      <c r="B80" s="22" t="s">
        <v>999</v>
      </c>
      <c r="C80" s="6" t="s">
        <v>1000</v>
      </c>
      <c r="D80" s="6" t="s">
        <v>1315</v>
      </c>
      <c r="E80" s="6"/>
      <c r="F80" s="53"/>
      <c r="G80" s="53"/>
      <c r="H80" s="53"/>
      <c r="I80" s="53">
        <v>6</v>
      </c>
    </row>
    <row r="81" spans="1:9" ht="45" x14ac:dyDescent="0.25">
      <c r="A81" s="6"/>
      <c r="B81" s="22" t="s">
        <v>1001</v>
      </c>
      <c r="C81" s="6" t="s">
        <v>1002</v>
      </c>
      <c r="D81" s="6" t="s">
        <v>1315</v>
      </c>
      <c r="E81" s="6"/>
      <c r="F81" s="53"/>
      <c r="G81" s="53"/>
      <c r="H81" s="53"/>
      <c r="I81" s="53">
        <v>1</v>
      </c>
    </row>
    <row r="82" spans="1:9" ht="45" x14ac:dyDescent="0.25">
      <c r="A82" s="49" t="s">
        <v>1003</v>
      </c>
      <c r="B82" s="50" t="s">
        <v>1004</v>
      </c>
      <c r="C82" s="46"/>
      <c r="D82" s="46"/>
      <c r="E82" s="46"/>
      <c r="F82" s="46"/>
      <c r="G82" s="46"/>
      <c r="H82" s="46"/>
      <c r="I82" s="46"/>
    </row>
    <row r="83" spans="1:9" ht="45" x14ac:dyDescent="0.25">
      <c r="A83" s="44" t="s">
        <v>1006</v>
      </c>
      <c r="B83" s="45" t="s">
        <v>1005</v>
      </c>
      <c r="C83" s="93"/>
      <c r="D83" s="44" t="s">
        <v>1317</v>
      </c>
      <c r="E83" s="44"/>
      <c r="F83" s="90">
        <f>F84/F85</f>
        <v>21.853017241379309</v>
      </c>
      <c r="G83" s="90">
        <f>G84/G85</f>
        <v>26.671748878923768</v>
      </c>
      <c r="H83" s="90">
        <f>H84/H85</f>
        <v>31.881250000000001</v>
      </c>
      <c r="I83" s="90">
        <f>I84/I85</f>
        <v>26.630341880341881</v>
      </c>
    </row>
    <row r="84" spans="1:9" ht="45" x14ac:dyDescent="0.25">
      <c r="A84" s="8"/>
      <c r="B84" s="22" t="s">
        <v>1007</v>
      </c>
      <c r="C84" s="86" t="s">
        <v>1740</v>
      </c>
      <c r="D84" s="6" t="s">
        <v>1317</v>
      </c>
      <c r="E84" s="6"/>
      <c r="F84" s="36">
        <v>50699</v>
      </c>
      <c r="G84" s="36">
        <v>59478</v>
      </c>
      <c r="H84" s="36">
        <v>71414</v>
      </c>
      <c r="I84" s="36">
        <v>62315</v>
      </c>
    </row>
    <row r="85" spans="1:9" ht="45" x14ac:dyDescent="0.25">
      <c r="A85" s="8"/>
      <c r="B85" s="22" t="s">
        <v>978</v>
      </c>
      <c r="C85" s="86" t="s">
        <v>1744</v>
      </c>
      <c r="D85" s="6" t="s">
        <v>1124</v>
      </c>
      <c r="E85" s="6"/>
      <c r="F85" s="36">
        <v>2320</v>
      </c>
      <c r="G85" s="36">
        <v>2230</v>
      </c>
      <c r="H85" s="36">
        <v>2240</v>
      </c>
      <c r="I85" s="36">
        <v>2340</v>
      </c>
    </row>
    <row r="86" spans="1:9" ht="45" x14ac:dyDescent="0.25">
      <c r="A86" s="44" t="s">
        <v>1379</v>
      </c>
      <c r="B86" s="45" t="s">
        <v>1008</v>
      </c>
      <c r="C86" s="93"/>
      <c r="D86" s="44" t="s">
        <v>9</v>
      </c>
      <c r="E86" s="44"/>
      <c r="F86" s="47">
        <f>F87/F88*100</f>
        <v>0.1913252726878242</v>
      </c>
      <c r="G86" s="47">
        <f>G87/G88*100</f>
        <v>0.19334880123743234</v>
      </c>
      <c r="H86" s="47">
        <f>H87/H88*100</f>
        <v>0.13442742319433165</v>
      </c>
      <c r="I86" s="47">
        <f>I87/I88*100</f>
        <v>0.1941747572815534</v>
      </c>
    </row>
    <row r="87" spans="1:9" ht="60" x14ac:dyDescent="0.25">
      <c r="A87" s="8"/>
      <c r="B87" s="22" t="s">
        <v>1009</v>
      </c>
      <c r="C87" s="86" t="s">
        <v>1740</v>
      </c>
      <c r="D87" s="6" t="s">
        <v>1317</v>
      </c>
      <c r="E87" s="6"/>
      <c r="F87" s="36">
        <v>97</v>
      </c>
      <c r="G87" s="36">
        <v>115</v>
      </c>
      <c r="H87" s="36">
        <v>96</v>
      </c>
      <c r="I87" s="36">
        <v>121</v>
      </c>
    </row>
    <row r="88" spans="1:9" ht="45" x14ac:dyDescent="0.25">
      <c r="A88" s="8"/>
      <c r="B88" s="22" t="s">
        <v>1007</v>
      </c>
      <c r="C88" s="86" t="s">
        <v>1741</v>
      </c>
      <c r="D88" s="6" t="s">
        <v>1317</v>
      </c>
      <c r="E88" s="6"/>
      <c r="F88" s="36">
        <v>50699</v>
      </c>
      <c r="G88" s="36">
        <v>59478</v>
      </c>
      <c r="H88" s="36">
        <v>71414</v>
      </c>
      <c r="I88" s="36">
        <v>62315</v>
      </c>
    </row>
    <row r="89" spans="1:9" ht="45" x14ac:dyDescent="0.25">
      <c r="A89" s="49" t="s">
        <v>1011</v>
      </c>
      <c r="B89" s="50" t="s">
        <v>1010</v>
      </c>
      <c r="C89" s="138"/>
      <c r="D89" s="46"/>
      <c r="E89" s="46"/>
      <c r="F89" s="46"/>
      <c r="G89" s="46"/>
      <c r="H89" s="46"/>
      <c r="I89" s="46"/>
    </row>
    <row r="90" spans="1:9" ht="30" x14ac:dyDescent="0.25">
      <c r="A90" s="44" t="s">
        <v>1012</v>
      </c>
      <c r="B90" s="45" t="s">
        <v>1013</v>
      </c>
      <c r="C90" s="138"/>
      <c r="D90" s="44" t="s">
        <v>9</v>
      </c>
      <c r="E90" s="44"/>
      <c r="F90" s="47">
        <f>F91/F92*100</f>
        <v>0</v>
      </c>
      <c r="G90" s="47">
        <f>G91/G92*100</f>
        <v>0</v>
      </c>
      <c r="H90" s="47">
        <f>H91/H92*100</f>
        <v>0</v>
      </c>
      <c r="I90" s="47">
        <f>I91/I92*100</f>
        <v>0</v>
      </c>
    </row>
    <row r="91" spans="1:9" ht="45" x14ac:dyDescent="0.25">
      <c r="A91" s="6"/>
      <c r="B91" s="22" t="s">
        <v>1014</v>
      </c>
      <c r="C91" s="86" t="s">
        <v>1742</v>
      </c>
      <c r="D91" s="13" t="s">
        <v>1315</v>
      </c>
      <c r="E91" s="13"/>
      <c r="F91" s="11">
        <v>0</v>
      </c>
      <c r="G91" s="11">
        <v>0</v>
      </c>
      <c r="H91" s="11">
        <v>0</v>
      </c>
      <c r="I91" s="11">
        <v>0</v>
      </c>
    </row>
    <row r="92" spans="1:9" ht="45" x14ac:dyDescent="0.25">
      <c r="A92" s="6"/>
      <c r="B92" s="22" t="s">
        <v>1015</v>
      </c>
      <c r="C92" s="86" t="s">
        <v>1743</v>
      </c>
      <c r="D92" s="13" t="s">
        <v>1315</v>
      </c>
      <c r="E92" s="13"/>
      <c r="F92" s="11">
        <v>4</v>
      </c>
      <c r="G92" s="11">
        <v>4</v>
      </c>
      <c r="H92" s="11">
        <v>4</v>
      </c>
      <c r="I92" s="11">
        <v>4</v>
      </c>
    </row>
    <row r="93" spans="1:9" ht="45" x14ac:dyDescent="0.25">
      <c r="A93" s="49" t="s">
        <v>1017</v>
      </c>
      <c r="B93" s="50" t="s">
        <v>1016</v>
      </c>
      <c r="C93" s="46"/>
      <c r="D93" s="46"/>
      <c r="E93" s="46"/>
      <c r="F93" s="46"/>
      <c r="G93" s="46"/>
      <c r="H93" s="46"/>
      <c r="I93" s="46"/>
    </row>
    <row r="94" spans="1:9" ht="30" customHeight="1" x14ac:dyDescent="0.25">
      <c r="A94" s="44" t="s">
        <v>1019</v>
      </c>
      <c r="B94" s="45" t="s">
        <v>1018</v>
      </c>
      <c r="C94" s="138"/>
      <c r="D94" s="44" t="s">
        <v>9</v>
      </c>
      <c r="E94" s="44"/>
      <c r="F94" s="47">
        <f>F95/F96*100</f>
        <v>50</v>
      </c>
      <c r="G94" s="47">
        <f>G95/G96*100</f>
        <v>50</v>
      </c>
      <c r="H94" s="47">
        <f>H95/H96*100</f>
        <v>50</v>
      </c>
      <c r="I94" s="47">
        <f>I95/I96*100</f>
        <v>50</v>
      </c>
    </row>
    <row r="95" spans="1:9" ht="45" x14ac:dyDescent="0.25">
      <c r="A95" s="8"/>
      <c r="B95" s="22" t="s">
        <v>1020</v>
      </c>
      <c r="C95" s="86" t="s">
        <v>1745</v>
      </c>
      <c r="D95" s="13" t="s">
        <v>1315</v>
      </c>
      <c r="E95" s="13"/>
      <c r="F95" s="11">
        <v>2</v>
      </c>
      <c r="G95" s="11">
        <v>2</v>
      </c>
      <c r="H95" s="11">
        <v>2</v>
      </c>
      <c r="I95" s="11">
        <v>2</v>
      </c>
    </row>
    <row r="96" spans="1:9" ht="45" x14ac:dyDescent="0.25">
      <c r="A96" s="8"/>
      <c r="B96" s="22" t="s">
        <v>984</v>
      </c>
      <c r="C96" s="86" t="s">
        <v>1734</v>
      </c>
      <c r="D96" s="13" t="s">
        <v>1315</v>
      </c>
      <c r="E96" s="13"/>
      <c r="F96" s="11">
        <v>4</v>
      </c>
      <c r="G96" s="11">
        <v>4</v>
      </c>
      <c r="H96" s="11">
        <v>4</v>
      </c>
      <c r="I96" s="11">
        <v>4</v>
      </c>
    </row>
    <row r="97" spans="1:9" ht="30" x14ac:dyDescent="0.25">
      <c r="A97" s="44" t="s">
        <v>1021</v>
      </c>
      <c r="B97" s="45" t="s">
        <v>1022</v>
      </c>
      <c r="C97" s="93"/>
      <c r="D97" s="44" t="s">
        <v>9</v>
      </c>
      <c r="E97" s="44"/>
      <c r="F97" s="47">
        <f>F98/F99*100</f>
        <v>100</v>
      </c>
      <c r="G97" s="47">
        <f>G98/G99*100</f>
        <v>100</v>
      </c>
      <c r="H97" s="47">
        <f>H98/H99*100</f>
        <v>100</v>
      </c>
      <c r="I97" s="47">
        <f>I98/I99*100</f>
        <v>100</v>
      </c>
    </row>
    <row r="98" spans="1:9" ht="45" x14ac:dyDescent="0.25">
      <c r="A98" s="8"/>
      <c r="B98" s="22" t="s">
        <v>1023</v>
      </c>
      <c r="C98" s="86" t="s">
        <v>1746</v>
      </c>
      <c r="D98" s="13" t="s">
        <v>1315</v>
      </c>
      <c r="E98" s="13"/>
      <c r="F98" s="11">
        <v>4</v>
      </c>
      <c r="G98" s="11">
        <v>4</v>
      </c>
      <c r="H98" s="11">
        <v>4</v>
      </c>
      <c r="I98" s="11">
        <v>4</v>
      </c>
    </row>
    <row r="99" spans="1:9" ht="45" x14ac:dyDescent="0.25">
      <c r="A99" s="8"/>
      <c r="B99" s="22" t="s">
        <v>984</v>
      </c>
      <c r="C99" s="86" t="s">
        <v>1743</v>
      </c>
      <c r="D99" s="13" t="s">
        <v>1315</v>
      </c>
      <c r="E99" s="13"/>
      <c r="F99" s="11">
        <v>4</v>
      </c>
      <c r="G99" s="11">
        <v>4</v>
      </c>
      <c r="H99" s="11">
        <v>4</v>
      </c>
      <c r="I99" s="11">
        <v>4</v>
      </c>
    </row>
    <row r="100" spans="1:9" ht="45" x14ac:dyDescent="0.25">
      <c r="A100" s="44" t="s">
        <v>1024</v>
      </c>
      <c r="B100" s="45" t="s">
        <v>1025</v>
      </c>
      <c r="C100" s="44"/>
      <c r="D100" s="44" t="s">
        <v>9</v>
      </c>
      <c r="E100" s="44"/>
      <c r="F100" s="47">
        <f>F101/F102*100</f>
        <v>0</v>
      </c>
      <c r="G100" s="47">
        <f>G101/G102*100</f>
        <v>0</v>
      </c>
      <c r="H100" s="47">
        <f>H101/H102*100</f>
        <v>0</v>
      </c>
      <c r="I100" s="47">
        <f>I101/I102*100</f>
        <v>0</v>
      </c>
    </row>
    <row r="101" spans="1:9" ht="45" x14ac:dyDescent="0.25">
      <c r="A101" s="8"/>
      <c r="B101" s="22" t="s">
        <v>1026</v>
      </c>
      <c r="C101" s="86" t="s">
        <v>1747</v>
      </c>
      <c r="D101" s="13" t="s">
        <v>1315</v>
      </c>
      <c r="E101" s="13"/>
      <c r="F101" s="11">
        <v>0</v>
      </c>
      <c r="G101" s="11">
        <v>0</v>
      </c>
      <c r="H101" s="11">
        <v>0</v>
      </c>
      <c r="I101" s="11">
        <v>0</v>
      </c>
    </row>
    <row r="102" spans="1:9" ht="45" x14ac:dyDescent="0.25">
      <c r="A102" s="8"/>
      <c r="B102" s="22" t="s">
        <v>984</v>
      </c>
      <c r="C102" s="86" t="s">
        <v>1734</v>
      </c>
      <c r="D102" s="13" t="s">
        <v>1315</v>
      </c>
      <c r="E102" s="13"/>
      <c r="F102" s="11">
        <v>4</v>
      </c>
      <c r="G102" s="11">
        <v>4</v>
      </c>
      <c r="H102" s="11">
        <v>4</v>
      </c>
      <c r="I102" s="11">
        <v>4</v>
      </c>
    </row>
    <row r="103" spans="1:9" ht="45" x14ac:dyDescent="0.25">
      <c r="A103" s="44" t="s">
        <v>1027</v>
      </c>
      <c r="B103" s="45" t="s">
        <v>1028</v>
      </c>
      <c r="C103" s="93"/>
      <c r="D103" s="44" t="s">
        <v>9</v>
      </c>
      <c r="E103" s="44"/>
      <c r="F103" s="47">
        <f>F104/F105*100</f>
        <v>25</v>
      </c>
      <c r="G103" s="47">
        <f>G104/G105*100</f>
        <v>25</v>
      </c>
      <c r="H103" s="47">
        <f>H104/H105*100</f>
        <v>25</v>
      </c>
      <c r="I103" s="47">
        <f>I104/I105*100</f>
        <v>25</v>
      </c>
    </row>
    <row r="104" spans="1:9" ht="45" x14ac:dyDescent="0.25">
      <c r="A104" s="8"/>
      <c r="B104" s="22" t="s">
        <v>1029</v>
      </c>
      <c r="C104" s="86" t="s">
        <v>1748</v>
      </c>
      <c r="D104" s="13" t="s">
        <v>1315</v>
      </c>
      <c r="E104" s="13"/>
      <c r="F104" s="11">
        <v>1</v>
      </c>
      <c r="G104" s="11">
        <v>1</v>
      </c>
      <c r="H104" s="11">
        <v>1</v>
      </c>
      <c r="I104" s="11">
        <v>1</v>
      </c>
    </row>
    <row r="105" spans="1:9" ht="45" x14ac:dyDescent="0.25">
      <c r="A105" s="8"/>
      <c r="B105" s="22" t="s">
        <v>984</v>
      </c>
      <c r="C105" s="86" t="s">
        <v>1734</v>
      </c>
      <c r="D105" s="13" t="s">
        <v>1315</v>
      </c>
      <c r="E105" s="13"/>
      <c r="F105" s="11">
        <v>4</v>
      </c>
      <c r="G105" s="11">
        <v>4</v>
      </c>
      <c r="H105" s="11">
        <v>4</v>
      </c>
      <c r="I105" s="11">
        <v>4</v>
      </c>
    </row>
    <row r="106" spans="1:9" ht="30" x14ac:dyDescent="0.25">
      <c r="A106" s="61" t="s">
        <v>1031</v>
      </c>
      <c r="B106" s="62" t="s">
        <v>1030</v>
      </c>
      <c r="C106" s="63"/>
      <c r="D106" s="63"/>
      <c r="E106" s="63"/>
      <c r="F106" s="63"/>
      <c r="G106" s="63"/>
      <c r="H106" s="63"/>
      <c r="I106" s="63"/>
    </row>
    <row r="107" spans="1:9" ht="90" x14ac:dyDescent="0.25">
      <c r="A107" s="64" t="s">
        <v>1032</v>
      </c>
      <c r="B107" s="65" t="s">
        <v>1344</v>
      </c>
      <c r="C107" s="63"/>
      <c r="D107" s="64"/>
      <c r="E107" s="64"/>
      <c r="F107" s="54"/>
      <c r="G107" s="54"/>
      <c r="H107" s="54"/>
      <c r="I107" s="54"/>
    </row>
    <row r="108" spans="1:9" ht="90" x14ac:dyDescent="0.25">
      <c r="A108" s="38"/>
      <c r="B108" s="66" t="s">
        <v>1345</v>
      </c>
      <c r="C108" s="38" t="s">
        <v>1372</v>
      </c>
      <c r="D108" s="67" t="s">
        <v>9</v>
      </c>
      <c r="E108" s="67"/>
      <c r="F108" s="43" t="e">
        <f>F112/$F$116*100</f>
        <v>#DIV/0!</v>
      </c>
      <c r="G108" s="43" t="e">
        <f>G112/$F$116*100</f>
        <v>#DIV/0!</v>
      </c>
      <c r="H108" s="43" t="e">
        <f>H112/$F$116*100</f>
        <v>#DIV/0!</v>
      </c>
      <c r="I108" s="43" t="e">
        <f>I112/$F$116*100</f>
        <v>#DIV/0!</v>
      </c>
    </row>
    <row r="109" spans="1:9" ht="90" x14ac:dyDescent="0.25">
      <c r="A109" s="38"/>
      <c r="B109" s="66" t="s">
        <v>1346</v>
      </c>
      <c r="C109" s="38" t="s">
        <v>1372</v>
      </c>
      <c r="D109" s="67" t="s">
        <v>9</v>
      </c>
      <c r="E109" s="67"/>
      <c r="F109" s="43" t="e">
        <f t="shared" ref="F109:H111" si="7">F113/$F$116*100</f>
        <v>#DIV/0!</v>
      </c>
      <c r="G109" s="43" t="e">
        <f t="shared" si="7"/>
        <v>#DIV/0!</v>
      </c>
      <c r="H109" s="43" t="e">
        <f t="shared" si="7"/>
        <v>#DIV/0!</v>
      </c>
      <c r="I109" s="43" t="e">
        <f t="shared" ref="I109" si="8">I113/$F$116*100</f>
        <v>#DIV/0!</v>
      </c>
    </row>
    <row r="110" spans="1:9" ht="90" x14ac:dyDescent="0.25">
      <c r="A110" s="38"/>
      <c r="B110" s="66" t="s">
        <v>1347</v>
      </c>
      <c r="C110" s="38" t="s">
        <v>1372</v>
      </c>
      <c r="D110" s="67" t="s">
        <v>9</v>
      </c>
      <c r="E110" s="67"/>
      <c r="F110" s="43" t="e">
        <f t="shared" si="7"/>
        <v>#DIV/0!</v>
      </c>
      <c r="G110" s="43" t="e">
        <f t="shared" si="7"/>
        <v>#DIV/0!</v>
      </c>
      <c r="H110" s="43" t="e">
        <f t="shared" si="7"/>
        <v>#DIV/0!</v>
      </c>
      <c r="I110" s="43" t="e">
        <f t="shared" ref="I110" si="9">I114/$F$116*100</f>
        <v>#DIV/0!</v>
      </c>
    </row>
    <row r="111" spans="1:9" ht="90" x14ac:dyDescent="0.25">
      <c r="A111" s="38"/>
      <c r="B111" s="66" t="s">
        <v>1348</v>
      </c>
      <c r="C111" s="38" t="s">
        <v>1372</v>
      </c>
      <c r="D111" s="67" t="s">
        <v>9</v>
      </c>
      <c r="E111" s="67"/>
      <c r="F111" s="43" t="e">
        <f t="shared" si="7"/>
        <v>#DIV/0!</v>
      </c>
      <c r="G111" s="43" t="e">
        <f t="shared" si="7"/>
        <v>#DIV/0!</v>
      </c>
      <c r="H111" s="43" t="e">
        <f t="shared" si="7"/>
        <v>#DIV/0!</v>
      </c>
      <c r="I111" s="43" t="e">
        <f t="shared" ref="I111" si="10">I115/$F$116*100</f>
        <v>#DIV/0!</v>
      </c>
    </row>
    <row r="112" spans="1:9" ht="90" x14ac:dyDescent="0.25">
      <c r="A112" s="38"/>
      <c r="B112" s="66" t="s">
        <v>1345</v>
      </c>
      <c r="C112" s="38" t="s">
        <v>1372</v>
      </c>
      <c r="D112" s="67" t="s">
        <v>1124</v>
      </c>
      <c r="E112" s="67"/>
      <c r="F112" s="40"/>
      <c r="G112" s="40"/>
      <c r="H112" s="40"/>
      <c r="I112" s="40"/>
    </row>
    <row r="113" spans="1:9" ht="90" x14ac:dyDescent="0.25">
      <c r="A113" s="38"/>
      <c r="B113" s="66" t="s">
        <v>1346</v>
      </c>
      <c r="C113" s="38" t="s">
        <v>1372</v>
      </c>
      <c r="D113" s="67" t="s">
        <v>1124</v>
      </c>
      <c r="E113" s="67"/>
      <c r="F113" s="40"/>
      <c r="G113" s="40"/>
      <c r="H113" s="40"/>
      <c r="I113" s="40"/>
    </row>
    <row r="114" spans="1:9" ht="90" x14ac:dyDescent="0.25">
      <c r="A114" s="38"/>
      <c r="B114" s="66" t="s">
        <v>1347</v>
      </c>
      <c r="C114" s="38" t="s">
        <v>1372</v>
      </c>
      <c r="D114" s="67" t="s">
        <v>1124</v>
      </c>
      <c r="E114" s="67"/>
      <c r="F114" s="40"/>
      <c r="G114" s="40"/>
      <c r="H114" s="40"/>
      <c r="I114" s="40"/>
    </row>
    <row r="115" spans="1:9" ht="90" x14ac:dyDescent="0.25">
      <c r="A115" s="38"/>
      <c r="B115" s="66" t="s">
        <v>1348</v>
      </c>
      <c r="C115" s="38" t="s">
        <v>1372</v>
      </c>
      <c r="D115" s="67" t="s">
        <v>1124</v>
      </c>
      <c r="E115" s="67"/>
      <c r="F115" s="40"/>
      <c r="G115" s="40"/>
      <c r="H115" s="40"/>
      <c r="I115" s="40"/>
    </row>
    <row r="116" spans="1:9" ht="90" x14ac:dyDescent="0.25">
      <c r="A116" s="38"/>
      <c r="B116" s="68" t="s">
        <v>1369</v>
      </c>
      <c r="C116" s="38" t="s">
        <v>1372</v>
      </c>
      <c r="D116" s="67" t="s">
        <v>1124</v>
      </c>
      <c r="E116" s="67"/>
      <c r="F116" s="40"/>
      <c r="G116" s="40"/>
      <c r="H116" s="40"/>
      <c r="I116" s="40"/>
    </row>
  </sheetData>
  <mergeCells count="8">
    <mergeCell ref="B36:B37"/>
    <mergeCell ref="A36:A37"/>
    <mergeCell ref="A1:H1"/>
    <mergeCell ref="A2:H2"/>
    <mergeCell ref="B9:B11"/>
    <mergeCell ref="A9:A11"/>
    <mergeCell ref="A6:I6"/>
    <mergeCell ref="A5:I5"/>
  </mergeCells>
  <dataValidations count="1">
    <dataValidation type="whole" allowBlank="1" showInputMessage="1" showErrorMessage="1" errorTitle="Ошибка ввода" error="Попытка ввсети данные отличные от числовых или целочисленных" sqref="F52:I53 G39:G40 F95:I95 F30:G38 H9:I12 F9:G11 F84:I85 F47:I47 F65:I67 H30:I41 F87:I88">
      <formula1>0</formula1>
      <formula2>999999999999</formula2>
    </dataValidation>
  </dataValidations>
  <pageMargins left="0.51181102362204722" right="0.31496062992125984" top="0.15748031496062992" bottom="0.15748031496062992" header="0.11811023622047245" footer="0.11811023622047245"/>
  <pageSetup paperSize="9" scale="60" fitToHeight="4" orientation="portrait" r:id="rId1"/>
  <rowBreaks count="3" manualBreakCount="3">
    <brk id="42" max="8" man="1"/>
    <brk id="61" max="8" man="1"/>
    <brk id="10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76"/>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214" t="s">
        <v>0</v>
      </c>
      <c r="B3" s="214"/>
      <c r="C3" s="214"/>
      <c r="D3" s="214"/>
      <c r="E3" s="214"/>
      <c r="F3" s="214"/>
      <c r="G3" s="214"/>
      <c r="H3" s="14"/>
    </row>
    <row r="4" spans="1:8" ht="18.75" x14ac:dyDescent="0.3">
      <c r="A4" s="214" t="s">
        <v>1</v>
      </c>
      <c r="B4" s="214"/>
      <c r="C4" s="214"/>
      <c r="D4" s="214"/>
      <c r="E4" s="214"/>
      <c r="F4" s="214"/>
      <c r="G4" s="214"/>
      <c r="H4" s="25"/>
    </row>
    <row r="5" spans="1:8" x14ac:dyDescent="0.25">
      <c r="A5" s="1"/>
      <c r="B5" s="1"/>
      <c r="C5" s="1"/>
      <c r="D5" s="1"/>
      <c r="E5" s="1"/>
      <c r="F5" s="1"/>
      <c r="G5" s="1"/>
      <c r="H5" s="1"/>
    </row>
    <row r="6" spans="1:8" ht="45" x14ac:dyDescent="0.25">
      <c r="A6" s="4" t="s">
        <v>6</v>
      </c>
      <c r="B6" s="4" t="s">
        <v>425</v>
      </c>
      <c r="C6" s="5" t="s">
        <v>10</v>
      </c>
      <c r="D6" s="5" t="s">
        <v>11</v>
      </c>
      <c r="E6" s="5" t="s">
        <v>1648</v>
      </c>
      <c r="F6" s="5" t="s">
        <v>1649</v>
      </c>
      <c r="G6" s="5" t="s">
        <v>1670</v>
      </c>
      <c r="H6" s="2" t="s">
        <v>16</v>
      </c>
    </row>
    <row r="7" spans="1:8" x14ac:dyDescent="0.25">
      <c r="A7" s="211" t="s">
        <v>921</v>
      </c>
      <c r="B7" s="211"/>
      <c r="C7" s="211"/>
      <c r="D7" s="211"/>
      <c r="E7" s="211"/>
      <c r="F7" s="211"/>
      <c r="G7" s="211"/>
    </row>
    <row r="8" spans="1:8" x14ac:dyDescent="0.25">
      <c r="A8" s="211" t="s">
        <v>1033</v>
      </c>
      <c r="B8" s="211"/>
      <c r="C8" s="211"/>
      <c r="D8" s="211"/>
      <c r="E8" s="211"/>
      <c r="F8" s="211"/>
      <c r="G8" s="211"/>
    </row>
    <row r="9" spans="1:8" ht="30" x14ac:dyDescent="0.25">
      <c r="A9" s="61" t="s">
        <v>1035</v>
      </c>
      <c r="B9" s="62" t="s">
        <v>1034</v>
      </c>
      <c r="C9" s="65"/>
      <c r="D9" s="63"/>
      <c r="E9" s="63"/>
      <c r="F9" s="63"/>
      <c r="G9" s="63"/>
    </row>
    <row r="10" spans="1:8" ht="60" x14ac:dyDescent="0.25">
      <c r="A10" s="64" t="s">
        <v>1039</v>
      </c>
      <c r="B10" s="65" t="s">
        <v>1036</v>
      </c>
      <c r="C10" s="65"/>
      <c r="D10" s="64" t="s">
        <v>9</v>
      </c>
      <c r="E10" s="54" t="e">
        <f>E11/E12*100</f>
        <v>#DIV/0!</v>
      </c>
      <c r="F10" s="54" t="e">
        <f>F11/F12*100</f>
        <v>#DIV/0!</v>
      </c>
      <c r="G10" s="54" t="e">
        <f>G11/G12*100</f>
        <v>#DIV/0!</v>
      </c>
      <c r="H10" s="3" t="s">
        <v>52</v>
      </c>
    </row>
    <row r="11" spans="1:8" ht="45" customHeight="1" x14ac:dyDescent="0.25">
      <c r="A11" s="38"/>
      <c r="B11" s="68" t="s">
        <v>1037</v>
      </c>
      <c r="C11" s="38" t="s">
        <v>162</v>
      </c>
      <c r="D11" s="38" t="s">
        <v>1124</v>
      </c>
      <c r="E11" s="38"/>
      <c r="F11" s="38"/>
      <c r="G11" s="38"/>
    </row>
    <row r="12" spans="1:8" ht="45" customHeight="1" x14ac:dyDescent="0.25">
      <c r="A12" s="38"/>
      <c r="B12" s="68" t="s">
        <v>1038</v>
      </c>
      <c r="C12" s="38" t="s">
        <v>162</v>
      </c>
      <c r="D12" s="38" t="s">
        <v>1124</v>
      </c>
      <c r="E12" s="38"/>
      <c r="F12" s="38"/>
      <c r="G12" s="38"/>
    </row>
    <row r="13" spans="1:8" ht="90" x14ac:dyDescent="0.25">
      <c r="A13" s="150" t="s">
        <v>1040</v>
      </c>
      <c r="B13" s="151" t="s">
        <v>1713</v>
      </c>
      <c r="C13" s="150"/>
      <c r="D13" s="150" t="s">
        <v>9</v>
      </c>
      <c r="E13" s="155" t="e">
        <f>1/E14*E21</f>
        <v>#DIV/0!</v>
      </c>
      <c r="F13" s="155" t="e">
        <f>1/F14*F21</f>
        <v>#DIV/0!</v>
      </c>
      <c r="G13" s="155" t="e">
        <f>1/G14*G21</f>
        <v>#DIV/0!</v>
      </c>
      <c r="H13" s="3" t="s">
        <v>112</v>
      </c>
    </row>
    <row r="14" spans="1:8" ht="105" x14ac:dyDescent="0.25">
      <c r="A14" s="150"/>
      <c r="B14" s="151" t="s">
        <v>1049</v>
      </c>
      <c r="C14" s="150" t="s">
        <v>1042</v>
      </c>
      <c r="D14" s="150"/>
      <c r="E14" s="150">
        <f>E15+E16+E17+E18+E19+E20</f>
        <v>0</v>
      </c>
      <c r="F14" s="150">
        <f>F15+F16+F17+F18+F19+F20</f>
        <v>0</v>
      </c>
      <c r="G14" s="150">
        <f>G15+G16+G17+G18+G19+G20</f>
        <v>0</v>
      </c>
    </row>
    <row r="15" spans="1:8" x14ac:dyDescent="0.25">
      <c r="A15" s="150"/>
      <c r="B15" s="151" t="s">
        <v>1043</v>
      </c>
      <c r="C15" s="150"/>
      <c r="D15" s="150" t="s">
        <v>1124</v>
      </c>
      <c r="E15" s="150"/>
      <c r="F15" s="150"/>
      <c r="G15" s="150"/>
    </row>
    <row r="16" spans="1:8" ht="45" x14ac:dyDescent="0.25">
      <c r="A16" s="151"/>
      <c r="B16" s="151" t="s">
        <v>1044</v>
      </c>
      <c r="C16" s="150"/>
      <c r="D16" s="150" t="s">
        <v>1124</v>
      </c>
      <c r="E16" s="150"/>
      <c r="F16" s="150"/>
      <c r="G16" s="150"/>
    </row>
    <row r="17" spans="1:8" ht="45" x14ac:dyDescent="0.25">
      <c r="A17" s="151"/>
      <c r="B17" s="151" t="s">
        <v>1045</v>
      </c>
      <c r="C17" s="150"/>
      <c r="D17" s="150" t="s">
        <v>1124</v>
      </c>
      <c r="E17" s="150"/>
      <c r="F17" s="150"/>
      <c r="G17" s="150"/>
    </row>
    <row r="18" spans="1:8" ht="45" x14ac:dyDescent="0.25">
      <c r="A18" s="151"/>
      <c r="B18" s="151" t="s">
        <v>1046</v>
      </c>
      <c r="C18" s="150"/>
      <c r="D18" s="150" t="s">
        <v>1124</v>
      </c>
      <c r="E18" s="150"/>
      <c r="F18" s="150"/>
      <c r="G18" s="150"/>
    </row>
    <row r="19" spans="1:8" ht="30" x14ac:dyDescent="0.25">
      <c r="A19" s="151"/>
      <c r="B19" s="151" t="s">
        <v>1047</v>
      </c>
      <c r="C19" s="150"/>
      <c r="D19" s="150" t="s">
        <v>1124</v>
      </c>
      <c r="E19" s="150"/>
      <c r="F19" s="150"/>
      <c r="G19" s="150"/>
    </row>
    <row r="20" spans="1:8" ht="45" x14ac:dyDescent="0.25">
      <c r="A20" s="151"/>
      <c r="B20" s="151" t="s">
        <v>1048</v>
      </c>
      <c r="C20" s="150"/>
      <c r="D20" s="150" t="s">
        <v>1124</v>
      </c>
      <c r="E20" s="150"/>
      <c r="F20" s="150"/>
      <c r="G20" s="150"/>
    </row>
    <row r="21" spans="1:8" ht="105" x14ac:dyDescent="0.25">
      <c r="A21" s="151"/>
      <c r="B21" s="151" t="s">
        <v>1041</v>
      </c>
      <c r="C21" s="150" t="s">
        <v>1042</v>
      </c>
      <c r="D21" s="150" t="s">
        <v>1124</v>
      </c>
      <c r="E21" s="150"/>
      <c r="F21" s="150"/>
      <c r="G21" s="150"/>
    </row>
    <row r="22" spans="1:8" ht="45" x14ac:dyDescent="0.25">
      <c r="A22" s="44" t="s">
        <v>1050</v>
      </c>
      <c r="B22" s="45" t="s">
        <v>1051</v>
      </c>
      <c r="C22" s="44"/>
      <c r="D22" s="44" t="s">
        <v>9</v>
      </c>
      <c r="E22" s="47">
        <f>E23/E24*100</f>
        <v>18.897240602760178</v>
      </c>
      <c r="F22" s="47">
        <f>F23/F24*100</f>
        <v>18.897240602760178</v>
      </c>
      <c r="G22" s="47" t="e">
        <f>G23/G24*100</f>
        <v>#DIV/0!</v>
      </c>
      <c r="H22" s="3" t="s">
        <v>52</v>
      </c>
    </row>
    <row r="23" spans="1:8" ht="30" x14ac:dyDescent="0.25">
      <c r="A23" s="33"/>
      <c r="B23" s="22" t="s">
        <v>1052</v>
      </c>
      <c r="C23" s="6" t="s">
        <v>1053</v>
      </c>
      <c r="D23" s="6" t="s">
        <v>1124</v>
      </c>
      <c r="E23" s="13">
        <v>121003</v>
      </c>
      <c r="F23" s="13">
        <v>121003</v>
      </c>
      <c r="G23" s="13"/>
    </row>
    <row r="24" spans="1:8" ht="30" x14ac:dyDescent="0.25">
      <c r="A24" s="33"/>
      <c r="B24" s="22" t="s">
        <v>1054</v>
      </c>
      <c r="C24" s="6" t="s">
        <v>1055</v>
      </c>
      <c r="D24" s="6" t="s">
        <v>1124</v>
      </c>
      <c r="E24" s="13">
        <v>640321</v>
      </c>
      <c r="F24" s="13">
        <v>640321</v>
      </c>
      <c r="G24" s="13"/>
    </row>
    <row r="25" spans="1:8" ht="30" x14ac:dyDescent="0.25">
      <c r="A25" s="49" t="s">
        <v>1056</v>
      </c>
      <c r="B25" s="50" t="s">
        <v>1057</v>
      </c>
      <c r="C25" s="46"/>
      <c r="D25" s="44"/>
      <c r="E25" s="51"/>
      <c r="F25" s="51"/>
      <c r="G25" s="51"/>
    </row>
    <row r="26" spans="1:8" ht="60" x14ac:dyDescent="0.25">
      <c r="A26" s="44" t="s">
        <v>1059</v>
      </c>
      <c r="B26" s="45" t="s">
        <v>1058</v>
      </c>
      <c r="C26" s="46"/>
      <c r="D26" s="44" t="s">
        <v>9</v>
      </c>
      <c r="E26" s="47">
        <f>E27/E28*100</f>
        <v>3.3354544928638132</v>
      </c>
      <c r="F26" s="47">
        <f>F27/F28*100</f>
        <v>3.3354544928638132</v>
      </c>
      <c r="G26" s="47" t="e">
        <f>G27/G28*100</f>
        <v>#DIV/0!</v>
      </c>
      <c r="H26" s="3" t="s">
        <v>52</v>
      </c>
    </row>
    <row r="27" spans="1:8" ht="45" x14ac:dyDescent="0.25">
      <c r="A27" s="6"/>
      <c r="B27" s="22" t="s">
        <v>1060</v>
      </c>
      <c r="C27" s="6" t="s">
        <v>1061</v>
      </c>
      <c r="D27" s="6" t="s">
        <v>1124</v>
      </c>
      <c r="E27" s="136">
        <v>4036</v>
      </c>
      <c r="F27" s="136">
        <v>4036</v>
      </c>
      <c r="G27" s="136"/>
      <c r="H27" s="3"/>
    </row>
    <row r="28" spans="1:8" ht="30" x14ac:dyDescent="0.25">
      <c r="A28" s="6"/>
      <c r="B28" s="22" t="s">
        <v>1052</v>
      </c>
      <c r="C28" s="6" t="s">
        <v>1062</v>
      </c>
      <c r="D28" s="6" t="s">
        <v>1124</v>
      </c>
      <c r="E28" s="13">
        <v>121003</v>
      </c>
      <c r="F28" s="13">
        <v>121003</v>
      </c>
      <c r="G28" s="13"/>
      <c r="H28" s="3"/>
    </row>
    <row r="29" spans="1:8" ht="45" x14ac:dyDescent="0.25">
      <c r="A29" s="61" t="s">
        <v>1063</v>
      </c>
      <c r="B29" s="62" t="s">
        <v>1064</v>
      </c>
      <c r="C29" s="63"/>
      <c r="D29" s="63"/>
      <c r="E29" s="63"/>
      <c r="F29" s="63"/>
      <c r="G29" s="63"/>
    </row>
    <row r="30" spans="1:8" ht="75" x14ac:dyDescent="0.25">
      <c r="A30" s="64" t="s">
        <v>1065</v>
      </c>
      <c r="B30" s="65" t="s">
        <v>1066</v>
      </c>
      <c r="C30" s="63"/>
      <c r="D30" s="64"/>
      <c r="E30" s="54"/>
      <c r="F30" s="54"/>
      <c r="G30" s="54"/>
      <c r="H30" s="3" t="s">
        <v>669</v>
      </c>
    </row>
    <row r="31" spans="1:8" x14ac:dyDescent="0.25">
      <c r="A31" s="64"/>
      <c r="B31" s="84" t="s">
        <v>1340</v>
      </c>
      <c r="C31" s="64"/>
      <c r="D31" s="64" t="s">
        <v>9</v>
      </c>
      <c r="E31" s="54" t="e">
        <f>E33/E35*100</f>
        <v>#DIV/0!</v>
      </c>
      <c r="F31" s="54" t="e">
        <f>F33/F35*100</f>
        <v>#DIV/0!</v>
      </c>
      <c r="G31" s="54" t="e">
        <f>G33/G35*100</f>
        <v>#DIV/0!</v>
      </c>
      <c r="H31" s="3"/>
    </row>
    <row r="32" spans="1:8" x14ac:dyDescent="0.25">
      <c r="A32" s="64"/>
      <c r="B32" s="84" t="s">
        <v>1341</v>
      </c>
      <c r="C32" s="64"/>
      <c r="D32" s="64" t="s">
        <v>9</v>
      </c>
      <c r="E32" s="54" t="e">
        <f>E34/E35*100</f>
        <v>#DIV/0!</v>
      </c>
      <c r="F32" s="54" t="e">
        <f>F34/F35*100</f>
        <v>#DIV/0!</v>
      </c>
      <c r="G32" s="54" t="e">
        <f>G34/G35*100</f>
        <v>#DIV/0!</v>
      </c>
      <c r="H32" s="3"/>
    </row>
    <row r="33" spans="1:8" ht="75" x14ac:dyDescent="0.25">
      <c r="A33" s="38"/>
      <c r="B33" s="68" t="s">
        <v>1067</v>
      </c>
      <c r="C33" s="38" t="s">
        <v>162</v>
      </c>
      <c r="D33" s="38" t="s">
        <v>1124</v>
      </c>
      <c r="E33" s="40"/>
      <c r="F33" s="40"/>
      <c r="G33" s="40"/>
      <c r="H33" s="3"/>
    </row>
    <row r="34" spans="1:8" ht="75" x14ac:dyDescent="0.25">
      <c r="A34" s="38"/>
      <c r="B34" s="68" t="s">
        <v>1068</v>
      </c>
      <c r="C34" s="38" t="s">
        <v>162</v>
      </c>
      <c r="D34" s="38" t="s">
        <v>1124</v>
      </c>
      <c r="E34" s="40"/>
      <c r="F34" s="40"/>
      <c r="G34" s="40"/>
      <c r="H34" s="3"/>
    </row>
    <row r="35" spans="1:8" ht="60" x14ac:dyDescent="0.25">
      <c r="A35" s="38"/>
      <c r="B35" s="68" t="s">
        <v>1069</v>
      </c>
      <c r="C35" s="38" t="s">
        <v>162</v>
      </c>
      <c r="D35" s="38" t="s">
        <v>1124</v>
      </c>
      <c r="E35" s="40"/>
      <c r="F35" s="40"/>
      <c r="G35" s="40"/>
      <c r="H35" s="3"/>
    </row>
    <row r="36" spans="1:8" ht="60" x14ac:dyDescent="0.25">
      <c r="A36" s="61" t="s">
        <v>1070</v>
      </c>
      <c r="B36" s="62" t="s">
        <v>1071</v>
      </c>
      <c r="C36" s="63"/>
      <c r="D36" s="64"/>
      <c r="E36" s="63"/>
      <c r="F36" s="63"/>
      <c r="G36" s="63"/>
    </row>
    <row r="37" spans="1:8" ht="75" x14ac:dyDescent="0.25">
      <c r="A37" s="64" t="s">
        <v>1073</v>
      </c>
      <c r="B37" s="65" t="s">
        <v>1072</v>
      </c>
      <c r="C37" s="63"/>
      <c r="D37" s="64" t="s">
        <v>9</v>
      </c>
      <c r="E37" s="54" t="e">
        <f>E38/E39*100</f>
        <v>#DIV/0!</v>
      </c>
      <c r="F37" s="54" t="e">
        <f>F38/F39*100</f>
        <v>#DIV/0!</v>
      </c>
      <c r="G37" s="54" t="e">
        <f>G38/G39*100</f>
        <v>#DIV/0!</v>
      </c>
      <c r="H37" s="3" t="s">
        <v>1076</v>
      </c>
    </row>
    <row r="38" spans="1:8" ht="60" x14ac:dyDescent="0.25">
      <c r="A38" s="38"/>
      <c r="B38" s="68" t="s">
        <v>1074</v>
      </c>
      <c r="C38" s="38" t="s">
        <v>162</v>
      </c>
      <c r="D38" s="38" t="s">
        <v>1317</v>
      </c>
      <c r="E38" s="40"/>
      <c r="F38" s="40"/>
      <c r="G38" s="40"/>
      <c r="H38" s="21"/>
    </row>
    <row r="39" spans="1:8" ht="45" x14ac:dyDescent="0.25">
      <c r="A39" s="38"/>
      <c r="B39" s="68" t="s">
        <v>1075</v>
      </c>
      <c r="C39" s="38" t="s">
        <v>162</v>
      </c>
      <c r="D39" s="38" t="s">
        <v>1317</v>
      </c>
      <c r="E39" s="40"/>
      <c r="F39" s="40"/>
      <c r="G39" s="40"/>
    </row>
    <row r="40" spans="1:8" ht="60" x14ac:dyDescent="0.25">
      <c r="A40" s="64" t="s">
        <v>1078</v>
      </c>
      <c r="B40" s="65" t="s">
        <v>1077</v>
      </c>
      <c r="C40" s="63"/>
      <c r="D40" s="64"/>
      <c r="E40" s="54"/>
      <c r="F40" s="54"/>
      <c r="G40" s="54"/>
      <c r="H40" s="3" t="s">
        <v>669</v>
      </c>
    </row>
    <row r="41" spans="1:8" x14ac:dyDescent="0.25">
      <c r="A41" s="64"/>
      <c r="B41" s="65" t="s">
        <v>206</v>
      </c>
      <c r="C41" s="63"/>
      <c r="D41" s="64" t="s">
        <v>1315</v>
      </c>
      <c r="E41" s="54" t="e">
        <f>E43/E45*100</f>
        <v>#DIV/0!</v>
      </c>
      <c r="F41" s="54" t="e">
        <f>F43/F45*100</f>
        <v>#DIV/0!</v>
      </c>
      <c r="G41" s="54" t="e">
        <f>G43/G45*100</f>
        <v>#DIV/0!</v>
      </c>
      <c r="H41" s="3"/>
    </row>
    <row r="42" spans="1:8" x14ac:dyDescent="0.25">
      <c r="A42" s="64"/>
      <c r="B42" s="65" t="s">
        <v>242</v>
      </c>
      <c r="C42" s="63"/>
      <c r="D42" s="64" t="s">
        <v>1315</v>
      </c>
      <c r="E42" s="54" t="e">
        <f>E44/E45*100</f>
        <v>#DIV/0!</v>
      </c>
      <c r="F42" s="54" t="e">
        <f>F44/F45*100</f>
        <v>#DIV/0!</v>
      </c>
      <c r="G42" s="54" t="e">
        <f>G44/G45*100</f>
        <v>#DIV/0!</v>
      </c>
      <c r="H42" s="3"/>
    </row>
    <row r="43" spans="1:8" ht="45" x14ac:dyDescent="0.25">
      <c r="A43" s="38"/>
      <c r="B43" s="68" t="s">
        <v>1079</v>
      </c>
      <c r="C43" s="38" t="s">
        <v>162</v>
      </c>
      <c r="D43" s="38" t="s">
        <v>1315</v>
      </c>
      <c r="E43" s="40"/>
      <c r="F43" s="40"/>
      <c r="G43" s="40"/>
      <c r="H43" s="3"/>
    </row>
    <row r="44" spans="1:8" ht="60" x14ac:dyDescent="0.25">
      <c r="A44" s="38"/>
      <c r="B44" s="68" t="s">
        <v>1080</v>
      </c>
      <c r="C44" s="38" t="s">
        <v>162</v>
      </c>
      <c r="D44" s="38" t="s">
        <v>1315</v>
      </c>
      <c r="E44" s="40"/>
      <c r="F44" s="40"/>
      <c r="G44" s="40"/>
      <c r="H44" s="3"/>
    </row>
    <row r="45" spans="1:8" ht="45" x14ac:dyDescent="0.25">
      <c r="A45" s="38"/>
      <c r="B45" s="68" t="s">
        <v>1081</v>
      </c>
      <c r="C45" s="38" t="s">
        <v>162</v>
      </c>
      <c r="D45" s="38" t="s">
        <v>1124</v>
      </c>
      <c r="E45" s="40"/>
      <c r="F45" s="40"/>
      <c r="G45" s="40"/>
      <c r="H45" s="3"/>
    </row>
    <row r="46" spans="1:8" ht="60" x14ac:dyDescent="0.25">
      <c r="A46" s="61" t="s">
        <v>1082</v>
      </c>
      <c r="B46" s="62" t="s">
        <v>1083</v>
      </c>
      <c r="C46" s="63"/>
      <c r="D46" s="63"/>
      <c r="E46" s="63"/>
      <c r="F46" s="63"/>
      <c r="G46" s="63"/>
    </row>
    <row r="47" spans="1:8" ht="75" x14ac:dyDescent="0.25">
      <c r="A47" s="64" t="s">
        <v>1085</v>
      </c>
      <c r="B47" s="65" t="s">
        <v>1084</v>
      </c>
      <c r="C47" s="63"/>
      <c r="D47" s="64"/>
      <c r="E47" s="54"/>
      <c r="F47" s="54"/>
      <c r="G47" s="54"/>
      <c r="H47" s="3" t="s">
        <v>669</v>
      </c>
    </row>
    <row r="48" spans="1:8" x14ac:dyDescent="0.25">
      <c r="A48" s="64"/>
      <c r="B48" s="65" t="s">
        <v>1086</v>
      </c>
      <c r="C48" s="63"/>
      <c r="D48" s="64" t="s">
        <v>9</v>
      </c>
      <c r="E48" s="54" t="e">
        <f>E51/E54*100</f>
        <v>#DIV/0!</v>
      </c>
      <c r="F48" s="54" t="e">
        <f>F51/F54*100</f>
        <v>#DIV/0!</v>
      </c>
      <c r="G48" s="54" t="e">
        <f>G51/G54*100</f>
        <v>#DIV/0!</v>
      </c>
      <c r="H48" s="3"/>
    </row>
    <row r="49" spans="1:8" x14ac:dyDescent="0.25">
      <c r="A49" s="64"/>
      <c r="B49" s="65" t="s">
        <v>598</v>
      </c>
      <c r="C49" s="63"/>
      <c r="D49" s="64" t="s">
        <v>9</v>
      </c>
      <c r="E49" s="54" t="e">
        <f t="shared" ref="E49:F50" si="0">E52/E55*100</f>
        <v>#DIV/0!</v>
      </c>
      <c r="F49" s="54" t="e">
        <f t="shared" si="0"/>
        <v>#DIV/0!</v>
      </c>
      <c r="G49" s="54" t="e">
        <f t="shared" ref="G49" si="1">G52/G55*100</f>
        <v>#DIV/0!</v>
      </c>
      <c r="H49" s="3"/>
    </row>
    <row r="50" spans="1:8" x14ac:dyDescent="0.25">
      <c r="A50" s="64"/>
      <c r="B50" s="65" t="s">
        <v>618</v>
      </c>
      <c r="C50" s="63"/>
      <c r="D50" s="64" t="s">
        <v>9</v>
      </c>
      <c r="E50" s="54" t="e">
        <f t="shared" si="0"/>
        <v>#DIV/0!</v>
      </c>
      <c r="F50" s="54" t="e">
        <f t="shared" si="0"/>
        <v>#DIV/0!</v>
      </c>
      <c r="G50" s="54" t="e">
        <f t="shared" ref="G50" si="2">G53/G56*100</f>
        <v>#DIV/0!</v>
      </c>
      <c r="H50" s="3"/>
    </row>
    <row r="51" spans="1:8" ht="49.5" customHeight="1" x14ac:dyDescent="0.25">
      <c r="A51" s="38"/>
      <c r="B51" s="68" t="s">
        <v>1087</v>
      </c>
      <c r="C51" s="38" t="s">
        <v>162</v>
      </c>
      <c r="D51" s="38" t="s">
        <v>1315</v>
      </c>
      <c r="E51" s="40"/>
      <c r="F51" s="40"/>
      <c r="G51" s="40"/>
      <c r="H51" s="21"/>
    </row>
    <row r="52" spans="1:8" ht="49.5" customHeight="1" x14ac:dyDescent="0.25">
      <c r="A52" s="38"/>
      <c r="B52" s="68" t="s">
        <v>1088</v>
      </c>
      <c r="C52" s="38" t="s">
        <v>162</v>
      </c>
      <c r="D52" s="38" t="s">
        <v>1315</v>
      </c>
      <c r="E52" s="40"/>
      <c r="F52" s="40"/>
      <c r="G52" s="40"/>
    </row>
    <row r="53" spans="1:8" ht="45" x14ac:dyDescent="0.25">
      <c r="A53" s="38"/>
      <c r="B53" s="68" t="s">
        <v>1089</v>
      </c>
      <c r="C53" s="38" t="s">
        <v>162</v>
      </c>
      <c r="D53" s="38" t="s">
        <v>1315</v>
      </c>
      <c r="E53" s="40"/>
      <c r="F53" s="40"/>
      <c r="G53" s="40"/>
      <c r="H53" s="21"/>
    </row>
    <row r="54" spans="1:8" ht="45" x14ac:dyDescent="0.25">
      <c r="A54" s="38"/>
      <c r="B54" s="68" t="s">
        <v>1090</v>
      </c>
      <c r="C54" s="38" t="s">
        <v>162</v>
      </c>
      <c r="D54" s="38" t="s">
        <v>1315</v>
      </c>
      <c r="E54" s="40"/>
      <c r="F54" s="40"/>
      <c r="G54" s="40"/>
    </row>
    <row r="55" spans="1:8" ht="60" x14ac:dyDescent="0.25">
      <c r="A55" s="38"/>
      <c r="B55" s="68" t="s">
        <v>1091</v>
      </c>
      <c r="C55" s="38" t="s">
        <v>162</v>
      </c>
      <c r="D55" s="38" t="s">
        <v>1315</v>
      </c>
      <c r="E55" s="40"/>
      <c r="F55" s="40"/>
      <c r="G55" s="40"/>
    </row>
    <row r="56" spans="1:8" ht="60" x14ac:dyDescent="0.25">
      <c r="A56" s="38"/>
      <c r="B56" s="68" t="s">
        <v>1092</v>
      </c>
      <c r="C56" s="38" t="s">
        <v>162</v>
      </c>
      <c r="D56" s="38" t="s">
        <v>1315</v>
      </c>
      <c r="E56" s="40"/>
      <c r="F56" s="40"/>
      <c r="G56" s="40"/>
    </row>
    <row r="57" spans="1:8" ht="30" x14ac:dyDescent="0.25">
      <c r="A57" s="61" t="s">
        <v>1093</v>
      </c>
      <c r="B57" s="62" t="s">
        <v>1094</v>
      </c>
      <c r="C57" s="63"/>
      <c r="D57" s="63"/>
      <c r="E57" s="63"/>
      <c r="F57" s="63"/>
      <c r="G57" s="63"/>
    </row>
    <row r="58" spans="1:8" ht="60" x14ac:dyDescent="0.25">
      <c r="A58" s="64" t="s">
        <v>1096</v>
      </c>
      <c r="B58" s="65" t="s">
        <v>1095</v>
      </c>
      <c r="C58" s="64"/>
      <c r="D58" s="64" t="s">
        <v>9</v>
      </c>
      <c r="E58" s="54" t="e">
        <f>E59/E60*100</f>
        <v>#DIV/0!</v>
      </c>
      <c r="F58" s="54" t="e">
        <f>F59/F60*100</f>
        <v>#DIV/0!</v>
      </c>
      <c r="G58" s="54" t="e">
        <f>G59/G60*100</f>
        <v>#DIV/0!</v>
      </c>
      <c r="H58" s="3" t="s">
        <v>669</v>
      </c>
    </row>
    <row r="59" spans="1:8" ht="30" x14ac:dyDescent="0.25">
      <c r="A59" s="69"/>
      <c r="B59" s="68" t="s">
        <v>1097</v>
      </c>
      <c r="C59" s="38" t="s">
        <v>162</v>
      </c>
      <c r="D59" s="67" t="s">
        <v>1124</v>
      </c>
      <c r="E59" s="40"/>
      <c r="F59" s="40"/>
      <c r="G59" s="40"/>
    </row>
    <row r="60" spans="1:8" ht="30" x14ac:dyDescent="0.25">
      <c r="A60" s="69"/>
      <c r="B60" s="68" t="s">
        <v>1098</v>
      </c>
      <c r="C60" s="38" t="s">
        <v>162</v>
      </c>
      <c r="D60" s="67" t="s">
        <v>1124</v>
      </c>
      <c r="E60" s="40"/>
      <c r="F60" s="40"/>
      <c r="G60" s="40"/>
    </row>
    <row r="61" spans="1:8" ht="45" x14ac:dyDescent="0.25">
      <c r="A61" s="61" t="s">
        <v>1099</v>
      </c>
      <c r="B61" s="62" t="s">
        <v>1100</v>
      </c>
      <c r="C61" s="63"/>
      <c r="D61" s="63"/>
      <c r="E61" s="63"/>
      <c r="F61" s="63"/>
      <c r="G61" s="63"/>
    </row>
    <row r="62" spans="1:8" ht="60" x14ac:dyDescent="0.25">
      <c r="A62" s="64" t="s">
        <v>1102</v>
      </c>
      <c r="B62" s="65" t="s">
        <v>1101</v>
      </c>
      <c r="C62" s="64"/>
      <c r="D62" s="64" t="s">
        <v>9</v>
      </c>
      <c r="E62" s="54" t="e">
        <f>E63/E64*100</f>
        <v>#DIV/0!</v>
      </c>
      <c r="F62" s="54" t="e">
        <f>F63/F64*100</f>
        <v>#DIV/0!</v>
      </c>
      <c r="G62" s="54" t="e">
        <f>G63/G64*100</f>
        <v>#DIV/0!</v>
      </c>
      <c r="H62" s="3" t="s">
        <v>669</v>
      </c>
    </row>
    <row r="63" spans="1:8" ht="45" x14ac:dyDescent="0.25">
      <c r="A63" s="38"/>
      <c r="B63" s="68" t="s">
        <v>1103</v>
      </c>
      <c r="C63" s="38" t="s">
        <v>162</v>
      </c>
      <c r="D63" s="67" t="s">
        <v>1317</v>
      </c>
      <c r="E63" s="40"/>
      <c r="F63" s="40"/>
      <c r="G63" s="40"/>
      <c r="H63" s="3"/>
    </row>
    <row r="64" spans="1:8" ht="45" x14ac:dyDescent="0.25">
      <c r="A64" s="38"/>
      <c r="B64" s="68" t="s">
        <v>1104</v>
      </c>
      <c r="C64" s="38" t="s">
        <v>162</v>
      </c>
      <c r="D64" s="67" t="s">
        <v>1317</v>
      </c>
      <c r="E64" s="40"/>
      <c r="F64" s="40"/>
      <c r="G64" s="40"/>
      <c r="H64" s="3"/>
    </row>
    <row r="65" spans="1:8" ht="45" x14ac:dyDescent="0.25">
      <c r="A65" s="61" t="s">
        <v>1105</v>
      </c>
      <c r="B65" s="62" t="s">
        <v>1106</v>
      </c>
      <c r="C65" s="63"/>
      <c r="D65" s="63"/>
      <c r="E65" s="63"/>
      <c r="F65" s="63"/>
      <c r="G65" s="63"/>
    </row>
    <row r="66" spans="1:8" ht="60" x14ac:dyDescent="0.25">
      <c r="A66" s="64" t="s">
        <v>1107</v>
      </c>
      <c r="B66" s="65" t="s">
        <v>1349</v>
      </c>
      <c r="C66" s="63"/>
      <c r="D66" s="64"/>
      <c r="E66" s="54"/>
      <c r="F66" s="54"/>
      <c r="G66" s="54"/>
      <c r="H66" s="3" t="s">
        <v>669</v>
      </c>
    </row>
    <row r="67" spans="1:8" x14ac:dyDescent="0.25">
      <c r="A67" s="63"/>
      <c r="B67" s="65" t="s">
        <v>659</v>
      </c>
      <c r="C67" s="64"/>
      <c r="D67" s="64" t="s">
        <v>9</v>
      </c>
      <c r="E67" s="54" t="e">
        <f t="shared" ref="E67:G68" si="3">E69/E71*100</f>
        <v>#DIV/0!</v>
      </c>
      <c r="F67" s="54" t="e">
        <f t="shared" si="3"/>
        <v>#DIV/0!</v>
      </c>
      <c r="G67" s="54" t="e">
        <f t="shared" si="3"/>
        <v>#DIV/0!</v>
      </c>
    </row>
    <row r="68" spans="1:8" x14ac:dyDescent="0.25">
      <c r="A68" s="63"/>
      <c r="B68" s="65" t="s">
        <v>664</v>
      </c>
      <c r="C68" s="64"/>
      <c r="D68" s="64" t="s">
        <v>9</v>
      </c>
      <c r="E68" s="54" t="e">
        <f t="shared" si="3"/>
        <v>#DIV/0!</v>
      </c>
      <c r="F68" s="54" t="e">
        <f t="shared" si="3"/>
        <v>#DIV/0!</v>
      </c>
      <c r="G68" s="54" t="e">
        <f t="shared" si="3"/>
        <v>#DIV/0!</v>
      </c>
    </row>
    <row r="69" spans="1:8" ht="60" x14ac:dyDescent="0.25">
      <c r="A69" s="69"/>
      <c r="B69" s="68" t="s">
        <v>1108</v>
      </c>
      <c r="C69" s="38" t="s">
        <v>162</v>
      </c>
      <c r="D69" s="67" t="s">
        <v>1314</v>
      </c>
      <c r="E69" s="40"/>
      <c r="F69" s="40"/>
      <c r="G69" s="40"/>
    </row>
    <row r="70" spans="1:8" ht="45" x14ac:dyDescent="0.25">
      <c r="A70" s="69"/>
      <c r="B70" s="68" t="s">
        <v>1109</v>
      </c>
      <c r="C70" s="38" t="s">
        <v>162</v>
      </c>
      <c r="D70" s="67" t="s">
        <v>1314</v>
      </c>
      <c r="E70" s="40"/>
      <c r="F70" s="40"/>
      <c r="G70" s="40"/>
    </row>
    <row r="71" spans="1:8" ht="45" x14ac:dyDescent="0.25">
      <c r="A71" s="69"/>
      <c r="B71" s="68" t="s">
        <v>1110</v>
      </c>
      <c r="C71" s="38" t="s">
        <v>162</v>
      </c>
      <c r="D71" s="67" t="s">
        <v>1314</v>
      </c>
      <c r="E71" s="40"/>
      <c r="F71" s="40"/>
      <c r="G71" s="40"/>
    </row>
    <row r="72" spans="1:8" ht="45" x14ac:dyDescent="0.25">
      <c r="A72" s="69"/>
      <c r="B72" s="68" t="s">
        <v>1111</v>
      </c>
      <c r="C72" s="38" t="s">
        <v>162</v>
      </c>
      <c r="D72" s="67" t="s">
        <v>1314</v>
      </c>
      <c r="E72" s="40"/>
      <c r="F72" s="40"/>
      <c r="G72" s="40"/>
    </row>
    <row r="73" spans="1:8" ht="30" x14ac:dyDescent="0.25">
      <c r="A73" s="61" t="s">
        <v>1112</v>
      </c>
      <c r="B73" s="62" t="s">
        <v>1113</v>
      </c>
      <c r="C73" s="63"/>
      <c r="D73" s="63"/>
      <c r="E73" s="63"/>
      <c r="F73" s="63"/>
      <c r="G73" s="63"/>
    </row>
    <row r="74" spans="1:8" ht="60" x14ac:dyDescent="0.25">
      <c r="A74" s="64" t="s">
        <v>1115</v>
      </c>
      <c r="B74" s="65" t="s">
        <v>1114</v>
      </c>
      <c r="C74" s="63"/>
      <c r="D74" s="64" t="s">
        <v>9</v>
      </c>
      <c r="E74" s="54" t="e">
        <f>E75/E76*100</f>
        <v>#DIV/0!</v>
      </c>
      <c r="F74" s="54" t="e">
        <f>F75/F76*100</f>
        <v>#DIV/0!</v>
      </c>
      <c r="G74" s="54" t="e">
        <f>G75/G76*100</f>
        <v>#DIV/0!</v>
      </c>
      <c r="H74" s="3" t="s">
        <v>112</v>
      </c>
    </row>
    <row r="75" spans="1:8" ht="60" x14ac:dyDescent="0.25">
      <c r="A75" s="38"/>
      <c r="B75" s="68" t="s">
        <v>1116</v>
      </c>
      <c r="C75" s="38" t="s">
        <v>587</v>
      </c>
      <c r="D75" s="67" t="s">
        <v>1317</v>
      </c>
      <c r="E75" s="40"/>
      <c r="F75" s="40"/>
      <c r="G75" s="40"/>
      <c r="H75" s="3"/>
    </row>
    <row r="76" spans="1:8" ht="60" x14ac:dyDescent="0.25">
      <c r="A76" s="38"/>
      <c r="B76" s="68" t="s">
        <v>1117</v>
      </c>
      <c r="C76" s="38" t="s">
        <v>587</v>
      </c>
      <c r="D76" s="67" t="s">
        <v>1317</v>
      </c>
      <c r="E76" s="40"/>
      <c r="F76" s="40"/>
      <c r="G76" s="40"/>
      <c r="H76" s="3"/>
    </row>
  </sheetData>
  <mergeCells count="4">
    <mergeCell ref="A3:G3"/>
    <mergeCell ref="A4:G4"/>
    <mergeCell ref="A7:G7"/>
    <mergeCell ref="A8:G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59"/>
  <sheetViews>
    <sheetView workbookViewId="0"/>
  </sheetViews>
  <sheetFormatPr defaultRowHeight="15" x14ac:dyDescent="0.25"/>
  <cols>
    <col min="2" max="2" width="75.140625" customWidth="1"/>
    <col min="3" max="3" width="20.140625" customWidth="1"/>
    <col min="4" max="4" width="16.140625" customWidth="1"/>
    <col min="5" max="7" width="12.42578125" customWidth="1"/>
    <col min="8" max="8" width="41.85546875" customWidth="1"/>
  </cols>
  <sheetData>
    <row r="3" spans="1:8" ht="18.75" x14ac:dyDescent="0.3">
      <c r="A3" s="214" t="s">
        <v>0</v>
      </c>
      <c r="B3" s="214"/>
      <c r="C3" s="214"/>
      <c r="D3" s="214"/>
      <c r="E3" s="214"/>
      <c r="F3" s="214"/>
      <c r="G3" s="214"/>
      <c r="H3" s="14"/>
    </row>
    <row r="4" spans="1:8" ht="18.75" x14ac:dyDescent="0.3">
      <c r="A4" s="214" t="s">
        <v>1</v>
      </c>
      <c r="B4" s="214"/>
      <c r="C4" s="214"/>
      <c r="D4" s="214"/>
      <c r="E4" s="214"/>
      <c r="F4" s="214"/>
      <c r="G4" s="214"/>
      <c r="H4" s="25"/>
    </row>
    <row r="5" spans="1:8" x14ac:dyDescent="0.25">
      <c r="A5" s="1"/>
      <c r="B5" s="1"/>
      <c r="C5" s="1"/>
      <c r="D5" s="1"/>
      <c r="E5" s="1"/>
      <c r="F5" s="1"/>
      <c r="G5" s="1"/>
      <c r="H5" s="1"/>
    </row>
    <row r="6" spans="1:8" ht="45" x14ac:dyDescent="0.25">
      <c r="A6" s="4" t="s">
        <v>6</v>
      </c>
      <c r="B6" s="4" t="s">
        <v>425</v>
      </c>
      <c r="C6" s="5" t="s">
        <v>10</v>
      </c>
      <c r="D6" s="5" t="s">
        <v>11</v>
      </c>
      <c r="E6" s="5" t="s">
        <v>1648</v>
      </c>
      <c r="F6" s="5" t="s">
        <v>1649</v>
      </c>
      <c r="G6" s="5" t="s">
        <v>1670</v>
      </c>
      <c r="H6" s="2" t="s">
        <v>16</v>
      </c>
    </row>
    <row r="7" spans="1:8" x14ac:dyDescent="0.25">
      <c r="A7" s="211" t="s">
        <v>1118</v>
      </c>
      <c r="B7" s="211"/>
      <c r="C7" s="211"/>
      <c r="D7" s="211"/>
      <c r="E7" s="211"/>
      <c r="F7" s="211"/>
      <c r="G7" s="211"/>
    </row>
    <row r="8" spans="1:8" x14ac:dyDescent="0.25">
      <c r="A8" s="211" t="s">
        <v>1119</v>
      </c>
      <c r="B8" s="211"/>
      <c r="C8" s="211"/>
      <c r="D8" s="211"/>
      <c r="E8" s="211"/>
      <c r="F8" s="211"/>
      <c r="G8" s="211"/>
    </row>
    <row r="9" spans="1:8" ht="30" x14ac:dyDescent="0.25">
      <c r="A9" s="49" t="s">
        <v>1120</v>
      </c>
      <c r="B9" s="50" t="s">
        <v>1193</v>
      </c>
      <c r="C9" s="45"/>
      <c r="D9" s="46"/>
      <c r="E9" s="46"/>
      <c r="F9" s="46"/>
      <c r="G9" s="46"/>
    </row>
    <row r="10" spans="1:8" ht="75" x14ac:dyDescent="0.25">
      <c r="A10" s="44" t="s">
        <v>1126</v>
      </c>
      <c r="B10" s="45" t="s">
        <v>1121</v>
      </c>
      <c r="C10" s="45"/>
      <c r="D10" s="44" t="s">
        <v>1350</v>
      </c>
      <c r="E10" s="47">
        <f>E11</f>
        <v>7.5650000000000004</v>
      </c>
      <c r="F10" s="47">
        <f>F11</f>
        <v>10.718</v>
      </c>
      <c r="G10" s="47">
        <f>G11</f>
        <v>0</v>
      </c>
      <c r="H10" s="3" t="s">
        <v>158</v>
      </c>
    </row>
    <row r="11" spans="1:8" ht="45" customHeight="1" x14ac:dyDescent="0.25">
      <c r="A11" s="6"/>
      <c r="B11" s="22" t="s">
        <v>1122</v>
      </c>
      <c r="C11" s="6" t="s">
        <v>1123</v>
      </c>
      <c r="D11" s="6" t="s">
        <v>1350</v>
      </c>
      <c r="E11" s="42">
        <f>0.112+7.453</f>
        <v>7.5650000000000004</v>
      </c>
      <c r="F11" s="42">
        <v>10.718</v>
      </c>
      <c r="G11" s="42"/>
    </row>
    <row r="12" spans="1:8" ht="60" x14ac:dyDescent="0.25">
      <c r="A12" s="44" t="s">
        <v>1127</v>
      </c>
      <c r="B12" s="45" t="s">
        <v>1125</v>
      </c>
      <c r="C12" s="44"/>
      <c r="D12" s="44"/>
      <c r="E12" s="52"/>
      <c r="F12" s="52"/>
      <c r="G12" s="52"/>
      <c r="H12" s="3" t="s">
        <v>28</v>
      </c>
    </row>
    <row r="13" spans="1:8" ht="30" x14ac:dyDescent="0.25">
      <c r="A13" s="44"/>
      <c r="B13" s="45" t="s">
        <v>206</v>
      </c>
      <c r="C13" s="44" t="s">
        <v>1128</v>
      </c>
      <c r="D13" s="44" t="s">
        <v>1350</v>
      </c>
      <c r="E13" s="44">
        <v>62.401000000000003</v>
      </c>
      <c r="F13" s="44">
        <v>62.401000000000003</v>
      </c>
      <c r="G13" s="44"/>
    </row>
    <row r="14" spans="1:8" ht="30" x14ac:dyDescent="0.25">
      <c r="A14" s="44"/>
      <c r="B14" s="45" t="s">
        <v>1351</v>
      </c>
      <c r="C14" s="44" t="s">
        <v>1129</v>
      </c>
      <c r="D14" s="44" t="s">
        <v>1350</v>
      </c>
      <c r="E14" s="44">
        <v>15.874000000000001</v>
      </c>
      <c r="F14" s="44">
        <v>15.874000000000001</v>
      </c>
      <c r="G14" s="44"/>
    </row>
    <row r="15" spans="1:8" ht="30" x14ac:dyDescent="0.25">
      <c r="A15" s="60"/>
      <c r="B15" s="45" t="s">
        <v>1352</v>
      </c>
      <c r="C15" s="44" t="s">
        <v>1130</v>
      </c>
      <c r="D15" s="44" t="s">
        <v>1350</v>
      </c>
      <c r="E15" s="44">
        <v>10.478999999999999</v>
      </c>
      <c r="F15" s="44">
        <v>10.478999999999999</v>
      </c>
      <c r="G15" s="44"/>
    </row>
    <row r="16" spans="1:8" ht="30" x14ac:dyDescent="0.25">
      <c r="A16" s="60"/>
      <c r="B16" s="45" t="s">
        <v>1353</v>
      </c>
      <c r="C16" s="44" t="s">
        <v>1131</v>
      </c>
      <c r="D16" s="44" t="s">
        <v>1350</v>
      </c>
      <c r="E16" s="44">
        <v>37.991</v>
      </c>
      <c r="F16" s="44">
        <v>37.991</v>
      </c>
      <c r="G16" s="44"/>
    </row>
    <row r="17" spans="1:8" ht="45" x14ac:dyDescent="0.25">
      <c r="A17" s="44" t="s">
        <v>1135</v>
      </c>
      <c r="B17" s="45" t="s">
        <v>1132</v>
      </c>
      <c r="C17" s="44"/>
      <c r="D17" s="44" t="s">
        <v>9</v>
      </c>
      <c r="E17" s="47">
        <f>E18/E19*100</f>
        <v>9.7452683888237299</v>
      </c>
      <c r="F17" s="47">
        <f>F18/F19*100</f>
        <v>9.7452683888237299</v>
      </c>
      <c r="G17" s="47" t="e">
        <f>G18/G19*100</f>
        <v>#DIV/0!</v>
      </c>
      <c r="H17" s="3" t="s">
        <v>28</v>
      </c>
    </row>
    <row r="18" spans="1:8" ht="45" x14ac:dyDescent="0.25">
      <c r="A18" s="33"/>
      <c r="B18" s="22" t="s">
        <v>1133</v>
      </c>
      <c r="C18" s="6" t="s">
        <v>1128</v>
      </c>
      <c r="D18" s="6" t="s">
        <v>1124</v>
      </c>
      <c r="E18" s="13">
        <v>62401</v>
      </c>
      <c r="F18" s="13">
        <v>62401</v>
      </c>
      <c r="G18" s="13"/>
    </row>
    <row r="19" spans="1:8" ht="30" x14ac:dyDescent="0.25">
      <c r="A19" s="33"/>
      <c r="B19" s="22" t="s">
        <v>1134</v>
      </c>
      <c r="C19" s="6" t="s">
        <v>1055</v>
      </c>
      <c r="D19" s="6" t="s">
        <v>1124</v>
      </c>
      <c r="E19" s="13">
        <v>640321</v>
      </c>
      <c r="F19" s="13">
        <v>640321</v>
      </c>
      <c r="G19" s="13"/>
    </row>
    <row r="20" spans="1:8" ht="30" x14ac:dyDescent="0.25">
      <c r="A20" s="49" t="s">
        <v>1136</v>
      </c>
      <c r="B20" s="50" t="s">
        <v>1137</v>
      </c>
      <c r="C20" s="46"/>
      <c r="D20" s="44"/>
      <c r="E20" s="51"/>
      <c r="F20" s="51"/>
      <c r="G20" s="51"/>
    </row>
    <row r="21" spans="1:8" ht="60" x14ac:dyDescent="0.25">
      <c r="A21" s="44" t="s">
        <v>1139</v>
      </c>
      <c r="B21" s="45" t="s">
        <v>1138</v>
      </c>
      <c r="C21" s="46"/>
      <c r="D21" s="44" t="s">
        <v>9</v>
      </c>
      <c r="E21" s="47">
        <f>E22/E23*100</f>
        <v>40.691553101989207</v>
      </c>
      <c r="F21" s="47">
        <f>F22/F23*100</f>
        <v>40.691553101989207</v>
      </c>
      <c r="G21" s="47" t="e">
        <f>G22/G23*100</f>
        <v>#DIV/0!</v>
      </c>
      <c r="H21" s="3" t="s">
        <v>28</v>
      </c>
    </row>
    <row r="22" spans="1:8" ht="60" x14ac:dyDescent="0.25">
      <c r="A22" s="6"/>
      <c r="B22" s="22" t="s">
        <v>1140</v>
      </c>
      <c r="C22" s="6" t="s">
        <v>1141</v>
      </c>
      <c r="D22" s="6" t="s">
        <v>1124</v>
      </c>
      <c r="E22" s="136">
        <v>49238</v>
      </c>
      <c r="F22" s="136">
        <v>49238</v>
      </c>
      <c r="G22" s="136"/>
      <c r="H22" s="3"/>
    </row>
    <row r="23" spans="1:8" ht="60" x14ac:dyDescent="0.25">
      <c r="A23" s="6"/>
      <c r="B23" s="22" t="s">
        <v>1142</v>
      </c>
      <c r="C23" s="6" t="s">
        <v>1062</v>
      </c>
      <c r="D23" s="6" t="s">
        <v>1124</v>
      </c>
      <c r="E23" s="136">
        <v>121003</v>
      </c>
      <c r="F23" s="136">
        <v>121003</v>
      </c>
      <c r="G23" s="136"/>
      <c r="H23" s="3"/>
    </row>
    <row r="24" spans="1:8" ht="45" x14ac:dyDescent="0.25">
      <c r="A24" s="61" t="s">
        <v>1143</v>
      </c>
      <c r="B24" s="62" t="s">
        <v>1144</v>
      </c>
      <c r="C24" s="63"/>
      <c r="D24" s="63"/>
      <c r="E24" s="63"/>
      <c r="F24" s="63"/>
      <c r="G24" s="63"/>
    </row>
    <row r="25" spans="1:8" ht="75" x14ac:dyDescent="0.25">
      <c r="A25" s="64" t="s">
        <v>1146</v>
      </c>
      <c r="B25" s="65" t="s">
        <v>1145</v>
      </c>
      <c r="C25" s="63"/>
      <c r="D25" s="64" t="s">
        <v>9</v>
      </c>
      <c r="E25" s="54" t="e">
        <f>E26/E27*100</f>
        <v>#DIV/0!</v>
      </c>
      <c r="F25" s="54" t="e">
        <f>F26/F27*100</f>
        <v>#DIV/0!</v>
      </c>
      <c r="G25" s="54" t="e">
        <f>G26/G27*100</f>
        <v>#DIV/0!</v>
      </c>
      <c r="H25" s="3" t="s">
        <v>316</v>
      </c>
    </row>
    <row r="26" spans="1:8" ht="75" x14ac:dyDescent="0.25">
      <c r="A26" s="38"/>
      <c r="B26" s="68" t="s">
        <v>1147</v>
      </c>
      <c r="C26" s="38" t="s">
        <v>162</v>
      </c>
      <c r="D26" s="38" t="s">
        <v>1124</v>
      </c>
      <c r="E26" s="40"/>
      <c r="F26" s="40"/>
      <c r="G26" s="40"/>
      <c r="H26" s="3"/>
    </row>
    <row r="27" spans="1:8" ht="60" x14ac:dyDescent="0.25">
      <c r="A27" s="38"/>
      <c r="B27" s="68" t="s">
        <v>1148</v>
      </c>
      <c r="C27" s="38" t="s">
        <v>162</v>
      </c>
      <c r="D27" s="38" t="s">
        <v>1124</v>
      </c>
      <c r="E27" s="40"/>
      <c r="F27" s="40"/>
      <c r="G27" s="40"/>
      <c r="H27" s="3"/>
    </row>
    <row r="28" spans="1:8" ht="45" x14ac:dyDescent="0.25">
      <c r="A28" s="61" t="s">
        <v>1149</v>
      </c>
      <c r="B28" s="62" t="s">
        <v>1150</v>
      </c>
      <c r="C28" s="63"/>
      <c r="D28" s="64"/>
      <c r="E28" s="63"/>
      <c r="F28" s="63"/>
      <c r="G28" s="63"/>
    </row>
    <row r="29" spans="1:8" ht="60" x14ac:dyDescent="0.25">
      <c r="A29" s="64" t="s">
        <v>1152</v>
      </c>
      <c r="B29" s="65" t="s">
        <v>1151</v>
      </c>
      <c r="C29" s="63"/>
      <c r="D29" s="64" t="s">
        <v>9</v>
      </c>
      <c r="E29" s="54" t="e">
        <f>E30/E31*100</f>
        <v>#DIV/0!</v>
      </c>
      <c r="F29" s="54" t="e">
        <f>F30/F31*100</f>
        <v>#DIV/0!</v>
      </c>
      <c r="G29" s="54" t="e">
        <f>G30/G31*100</f>
        <v>#DIV/0!</v>
      </c>
      <c r="H29" s="3" t="s">
        <v>316</v>
      </c>
    </row>
    <row r="30" spans="1:8" ht="60" x14ac:dyDescent="0.25">
      <c r="A30" s="38"/>
      <c r="B30" s="68" t="s">
        <v>1153</v>
      </c>
      <c r="C30" s="38" t="s">
        <v>162</v>
      </c>
      <c r="D30" s="38" t="s">
        <v>1317</v>
      </c>
      <c r="E30" s="40"/>
      <c r="F30" s="40"/>
      <c r="G30" s="40"/>
      <c r="H30" s="21"/>
    </row>
    <row r="31" spans="1:8" ht="45" x14ac:dyDescent="0.25">
      <c r="A31" s="38"/>
      <c r="B31" s="68" t="s">
        <v>1154</v>
      </c>
      <c r="C31" s="38" t="s">
        <v>162</v>
      </c>
      <c r="D31" s="38" t="s">
        <v>1317</v>
      </c>
      <c r="E31" s="40"/>
      <c r="F31" s="40"/>
      <c r="G31" s="40"/>
    </row>
    <row r="32" spans="1:8" ht="30" x14ac:dyDescent="0.25">
      <c r="A32" s="61" t="s">
        <v>1155</v>
      </c>
      <c r="B32" s="62" t="s">
        <v>1156</v>
      </c>
      <c r="C32" s="63"/>
      <c r="D32" s="63"/>
      <c r="E32" s="63"/>
      <c r="F32" s="63"/>
      <c r="G32" s="63"/>
    </row>
    <row r="33" spans="1:8" ht="60" x14ac:dyDescent="0.25">
      <c r="A33" s="64" t="s">
        <v>1157</v>
      </c>
      <c r="B33" s="65" t="s">
        <v>1158</v>
      </c>
      <c r="C33" s="63"/>
      <c r="D33" s="64" t="s">
        <v>9</v>
      </c>
      <c r="E33" s="54" t="e">
        <f>(E34+E35)/E36*100</f>
        <v>#DIV/0!</v>
      </c>
      <c r="F33" s="54" t="e">
        <f>(F34+F35)/F36*100</f>
        <v>#DIV/0!</v>
      </c>
      <c r="G33" s="54" t="e">
        <f>(G34+G35)/G36*100</f>
        <v>#DIV/0!</v>
      </c>
      <c r="H33" s="3" t="s">
        <v>28</v>
      </c>
    </row>
    <row r="34" spans="1:8" ht="45" x14ac:dyDescent="0.25">
      <c r="A34" s="38"/>
      <c r="B34" s="68" t="s">
        <v>1159</v>
      </c>
      <c r="C34" s="38" t="s">
        <v>1160</v>
      </c>
      <c r="D34" s="38" t="s">
        <v>1124</v>
      </c>
      <c r="E34" s="40">
        <v>0</v>
      </c>
      <c r="F34" s="40">
        <v>0</v>
      </c>
      <c r="G34" s="40"/>
      <c r="H34" s="3"/>
    </row>
    <row r="35" spans="1:8" ht="30" x14ac:dyDescent="0.25">
      <c r="A35" s="38"/>
      <c r="B35" s="68" t="s">
        <v>1161</v>
      </c>
      <c r="C35" s="38" t="s">
        <v>1162</v>
      </c>
      <c r="D35" s="38" t="s">
        <v>1124</v>
      </c>
      <c r="E35" s="40">
        <v>0</v>
      </c>
      <c r="F35" s="40">
        <v>0</v>
      </c>
      <c r="G35" s="40"/>
      <c r="H35" s="3"/>
    </row>
    <row r="36" spans="1:8" ht="45" x14ac:dyDescent="0.25">
      <c r="A36" s="38"/>
      <c r="B36" s="68" t="s">
        <v>1163</v>
      </c>
      <c r="C36" s="38" t="s">
        <v>1062</v>
      </c>
      <c r="D36" s="38" t="s">
        <v>1124</v>
      </c>
      <c r="E36" s="40">
        <v>0</v>
      </c>
      <c r="F36" s="40">
        <v>0</v>
      </c>
      <c r="G36" s="40"/>
      <c r="H36" s="3"/>
    </row>
    <row r="37" spans="1:8" ht="30" x14ac:dyDescent="0.25">
      <c r="A37" s="61" t="s">
        <v>1165</v>
      </c>
      <c r="B37" s="62" t="s">
        <v>1164</v>
      </c>
      <c r="C37" s="63"/>
      <c r="D37" s="63"/>
      <c r="E37" s="63"/>
      <c r="F37" s="63"/>
      <c r="G37" s="63"/>
    </row>
    <row r="38" spans="1:8" ht="60" x14ac:dyDescent="0.25">
      <c r="A38" s="64" t="s">
        <v>1167</v>
      </c>
      <c r="B38" s="65" t="s">
        <v>1166</v>
      </c>
      <c r="C38" s="64"/>
      <c r="D38" s="64" t="s">
        <v>9</v>
      </c>
      <c r="E38" s="54" t="e">
        <f>E39/E40*100</f>
        <v>#DIV/0!</v>
      </c>
      <c r="F38" s="54" t="e">
        <f>F39/F40*100</f>
        <v>#DIV/0!</v>
      </c>
      <c r="G38" s="54" t="e">
        <f>G39/G40*100</f>
        <v>#DIV/0!</v>
      </c>
      <c r="H38" s="3" t="s">
        <v>52</v>
      </c>
    </row>
    <row r="39" spans="1:8" ht="60" x14ac:dyDescent="0.25">
      <c r="A39" s="69"/>
      <c r="B39" s="68" t="s">
        <v>1168</v>
      </c>
      <c r="C39" s="38" t="s">
        <v>587</v>
      </c>
      <c r="D39" s="38" t="s">
        <v>1124</v>
      </c>
      <c r="E39" s="40"/>
      <c r="F39" s="40"/>
      <c r="G39" s="40"/>
    </row>
    <row r="40" spans="1:8" ht="60" x14ac:dyDescent="0.25">
      <c r="A40" s="69"/>
      <c r="B40" s="68" t="s">
        <v>1169</v>
      </c>
      <c r="C40" s="38" t="s">
        <v>587</v>
      </c>
      <c r="D40" s="38" t="s">
        <v>1124</v>
      </c>
      <c r="E40" s="40"/>
      <c r="F40" s="40"/>
      <c r="G40" s="40"/>
    </row>
    <row r="41" spans="1:8" ht="60" x14ac:dyDescent="0.25">
      <c r="A41" s="61" t="s">
        <v>1171</v>
      </c>
      <c r="B41" s="62" t="s">
        <v>1170</v>
      </c>
      <c r="C41" s="63"/>
      <c r="D41" s="63"/>
      <c r="E41" s="63"/>
      <c r="F41" s="63"/>
      <c r="G41" s="63"/>
    </row>
    <row r="42" spans="1:8" ht="105" x14ac:dyDescent="0.25">
      <c r="A42" s="64" t="s">
        <v>1173</v>
      </c>
      <c r="B42" s="65" t="s">
        <v>1172</v>
      </c>
      <c r="C42" s="64"/>
      <c r="D42" s="64"/>
      <c r="E42" s="54"/>
      <c r="F42" s="54"/>
      <c r="G42" s="54"/>
      <c r="H42" s="3" t="s">
        <v>316</v>
      </c>
    </row>
    <row r="43" spans="1:8" ht="30" x14ac:dyDescent="0.25">
      <c r="A43" s="64"/>
      <c r="B43" s="65" t="s">
        <v>1356</v>
      </c>
      <c r="C43" s="64" t="s">
        <v>162</v>
      </c>
      <c r="D43" s="64" t="s">
        <v>1315</v>
      </c>
      <c r="E43" s="54"/>
      <c r="F43" s="54"/>
      <c r="G43" s="54"/>
      <c r="H43" s="3"/>
    </row>
    <row r="44" spans="1:8" ht="30" x14ac:dyDescent="0.25">
      <c r="A44" s="64"/>
      <c r="B44" s="65" t="s">
        <v>598</v>
      </c>
      <c r="C44" s="64" t="s">
        <v>162</v>
      </c>
      <c r="D44" s="64" t="s">
        <v>1315</v>
      </c>
      <c r="E44" s="54"/>
      <c r="F44" s="54"/>
      <c r="G44" s="54"/>
      <c r="H44" s="3"/>
    </row>
    <row r="45" spans="1:8" ht="30" x14ac:dyDescent="0.25">
      <c r="A45" s="64"/>
      <c r="B45" s="65" t="s">
        <v>1355</v>
      </c>
      <c r="C45" s="64" t="s">
        <v>162</v>
      </c>
      <c r="D45" s="64" t="s">
        <v>1315</v>
      </c>
      <c r="E45" s="54"/>
      <c r="F45" s="54"/>
      <c r="G45" s="54"/>
      <c r="H45" s="3"/>
    </row>
    <row r="46" spans="1:8" ht="30" x14ac:dyDescent="0.25">
      <c r="A46" s="64"/>
      <c r="B46" s="65" t="s">
        <v>1354</v>
      </c>
      <c r="C46" s="64" t="s">
        <v>162</v>
      </c>
      <c r="D46" s="64" t="s">
        <v>1315</v>
      </c>
      <c r="E46" s="54"/>
      <c r="F46" s="54"/>
      <c r="G46" s="54"/>
      <c r="H46" s="3"/>
    </row>
    <row r="47" spans="1:8" ht="30" x14ac:dyDescent="0.25">
      <c r="A47" s="64"/>
      <c r="B47" s="65" t="s">
        <v>1086</v>
      </c>
      <c r="C47" s="64" t="s">
        <v>162</v>
      </c>
      <c r="D47" s="64" t="s">
        <v>1315</v>
      </c>
      <c r="E47" s="83"/>
      <c r="F47" s="83"/>
      <c r="G47" s="83"/>
      <c r="H47" s="3"/>
    </row>
    <row r="48" spans="1:8" ht="30" x14ac:dyDescent="0.25">
      <c r="A48" s="64"/>
      <c r="B48" s="65" t="s">
        <v>1357</v>
      </c>
      <c r="C48" s="64" t="s">
        <v>162</v>
      </c>
      <c r="D48" s="64" t="s">
        <v>1315</v>
      </c>
      <c r="E48" s="83"/>
      <c r="F48" s="83"/>
      <c r="G48" s="83"/>
      <c r="H48" s="3"/>
    </row>
    <row r="49" spans="1:8" ht="45" x14ac:dyDescent="0.25">
      <c r="A49" s="61" t="s">
        <v>1175</v>
      </c>
      <c r="B49" s="62" t="s">
        <v>1174</v>
      </c>
      <c r="C49" s="63"/>
      <c r="D49" s="63"/>
      <c r="E49" s="63"/>
      <c r="F49" s="63"/>
      <c r="G49" s="63"/>
    </row>
    <row r="50" spans="1:8" ht="60" x14ac:dyDescent="0.25">
      <c r="A50" s="64" t="s">
        <v>1177</v>
      </c>
      <c r="B50" s="65" t="s">
        <v>1176</v>
      </c>
      <c r="C50" s="63"/>
      <c r="D50" s="64"/>
      <c r="E50" s="54"/>
      <c r="F50" s="54"/>
      <c r="G50" s="54"/>
      <c r="H50" s="3" t="s">
        <v>112</v>
      </c>
    </row>
    <row r="51" spans="1:8" x14ac:dyDescent="0.25">
      <c r="A51" s="69"/>
      <c r="B51" s="68" t="s">
        <v>1178</v>
      </c>
      <c r="C51" s="38"/>
      <c r="D51" s="67" t="s">
        <v>9</v>
      </c>
      <c r="E51" s="43" t="e">
        <f>E53/E55*100</f>
        <v>#DIV/0!</v>
      </c>
      <c r="F51" s="43" t="e">
        <f>F53/F55*100</f>
        <v>#DIV/0!</v>
      </c>
      <c r="G51" s="43" t="e">
        <f>G53/G55*100</f>
        <v>#DIV/0!</v>
      </c>
    </row>
    <row r="52" spans="1:8" x14ac:dyDescent="0.25">
      <c r="A52" s="69"/>
      <c r="B52" s="66" t="s">
        <v>1358</v>
      </c>
      <c r="C52" s="38"/>
      <c r="D52" s="67" t="s">
        <v>9</v>
      </c>
      <c r="E52" s="43" t="e">
        <f>E54/E55*100</f>
        <v>#DIV/0!</v>
      </c>
      <c r="F52" s="43" t="e">
        <f>F54/F55*100</f>
        <v>#DIV/0!</v>
      </c>
      <c r="G52" s="43" t="e">
        <f>G54/G55*100</f>
        <v>#DIV/0!</v>
      </c>
    </row>
    <row r="53" spans="1:8" ht="60" x14ac:dyDescent="0.25">
      <c r="A53" s="69"/>
      <c r="B53" s="68" t="s">
        <v>1179</v>
      </c>
      <c r="C53" s="38" t="s">
        <v>162</v>
      </c>
      <c r="D53" s="67" t="s">
        <v>1317</v>
      </c>
      <c r="E53" s="40"/>
      <c r="F53" s="40"/>
      <c r="G53" s="40"/>
    </row>
    <row r="54" spans="1:8" ht="60" x14ac:dyDescent="0.25">
      <c r="A54" s="69"/>
      <c r="B54" s="68" t="s">
        <v>1180</v>
      </c>
      <c r="C54" s="38" t="s">
        <v>162</v>
      </c>
      <c r="D54" s="67" t="s">
        <v>1317</v>
      </c>
      <c r="E54" s="40"/>
      <c r="F54" s="40"/>
      <c r="G54" s="40"/>
    </row>
    <row r="55" spans="1:8" ht="60" x14ac:dyDescent="0.25">
      <c r="A55" s="69"/>
      <c r="B55" s="68" t="s">
        <v>1181</v>
      </c>
      <c r="C55" s="38" t="s">
        <v>162</v>
      </c>
      <c r="D55" s="67" t="s">
        <v>1317</v>
      </c>
      <c r="E55" s="40"/>
      <c r="F55" s="40"/>
      <c r="G55" s="40"/>
    </row>
    <row r="56" spans="1:8" ht="30" x14ac:dyDescent="0.25">
      <c r="A56" s="61" t="s">
        <v>1182</v>
      </c>
      <c r="B56" s="62" t="s">
        <v>1183</v>
      </c>
      <c r="C56" s="63"/>
      <c r="D56" s="63"/>
      <c r="E56" s="63"/>
      <c r="F56" s="63"/>
      <c r="G56" s="63"/>
    </row>
    <row r="57" spans="1:8" ht="75" x14ac:dyDescent="0.25">
      <c r="A57" s="64" t="s">
        <v>1185</v>
      </c>
      <c r="B57" s="65" t="s">
        <v>1184</v>
      </c>
      <c r="C57" s="63"/>
      <c r="D57" s="64" t="s">
        <v>9</v>
      </c>
      <c r="E57" s="54" t="e">
        <f>E58/E59*100</f>
        <v>#DIV/0!</v>
      </c>
      <c r="F57" s="54" t="e">
        <f>F58/F59*100</f>
        <v>#DIV/0!</v>
      </c>
      <c r="G57" s="54" t="e">
        <f>G58/G59*100</f>
        <v>#DIV/0!</v>
      </c>
      <c r="H57" s="3" t="s">
        <v>112</v>
      </c>
    </row>
    <row r="58" spans="1:8" ht="45" x14ac:dyDescent="0.25">
      <c r="A58" s="38"/>
      <c r="B58" s="68" t="s">
        <v>1186</v>
      </c>
      <c r="C58" s="38" t="s">
        <v>162</v>
      </c>
      <c r="D58" s="67" t="s">
        <v>1124</v>
      </c>
      <c r="E58" s="40"/>
      <c r="F58" s="40"/>
      <c r="G58" s="40"/>
      <c r="H58" s="3"/>
    </row>
    <row r="59" spans="1:8" ht="45" x14ac:dyDescent="0.25">
      <c r="A59" s="38"/>
      <c r="B59" s="68" t="s">
        <v>1187</v>
      </c>
      <c r="C59" s="38" t="s">
        <v>162</v>
      </c>
      <c r="D59" s="67" t="s">
        <v>1124</v>
      </c>
      <c r="E59" s="40"/>
      <c r="F59" s="40"/>
      <c r="G59" s="40"/>
      <c r="H59" s="3"/>
    </row>
  </sheetData>
  <mergeCells count="4">
    <mergeCell ref="A3:G3"/>
    <mergeCell ref="A4:G4"/>
    <mergeCell ref="A7:G7"/>
    <mergeCell ref="A8:G8"/>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23"/>
  <sheetViews>
    <sheetView view="pageBreakPreview" zoomScaleNormal="100" zoomScaleSheetLayoutView="100" workbookViewId="0">
      <selection activeCell="D82" sqref="D82"/>
    </sheetView>
  </sheetViews>
  <sheetFormatPr defaultRowHeight="15" x14ac:dyDescent="0.25"/>
  <cols>
    <col min="1" max="1" width="6.85546875" customWidth="1"/>
    <col min="2" max="2" width="62" customWidth="1"/>
    <col min="3" max="3" width="17.28515625" customWidth="1"/>
    <col min="4" max="4" width="12.85546875" customWidth="1"/>
    <col min="5" max="5" width="11.7109375" customWidth="1"/>
    <col min="6" max="7" width="11.5703125" customWidth="1"/>
    <col min="8" max="8" width="11.7109375" customWidth="1"/>
  </cols>
  <sheetData>
    <row r="1" spans="1:8" ht="18.75" x14ac:dyDescent="0.3">
      <c r="A1" s="214" t="s">
        <v>0</v>
      </c>
      <c r="B1" s="214"/>
      <c r="C1" s="214"/>
      <c r="D1" s="214"/>
      <c r="E1" s="214"/>
      <c r="F1" s="214"/>
      <c r="G1" s="214"/>
      <c r="H1" s="182"/>
    </row>
    <row r="2" spans="1:8" ht="18.75" x14ac:dyDescent="0.3">
      <c r="A2" s="214" t="s">
        <v>1</v>
      </c>
      <c r="B2" s="214"/>
      <c r="C2" s="214"/>
      <c r="D2" s="214"/>
      <c r="E2" s="214"/>
      <c r="F2" s="214"/>
      <c r="G2" s="214"/>
      <c r="H2" s="182"/>
    </row>
    <row r="3" spans="1:8" x14ac:dyDescent="0.25">
      <c r="A3" s="1"/>
      <c r="B3" s="1"/>
      <c r="C3" s="1"/>
      <c r="D3" s="1"/>
      <c r="E3" s="1"/>
      <c r="F3" s="1"/>
      <c r="G3" s="1"/>
      <c r="H3" s="1"/>
    </row>
    <row r="4" spans="1:8" ht="45" x14ac:dyDescent="0.25">
      <c r="A4" s="4" t="s">
        <v>6</v>
      </c>
      <c r="B4" s="4" t="s">
        <v>425</v>
      </c>
      <c r="C4" s="5" t="s">
        <v>10</v>
      </c>
      <c r="D4" s="5" t="s">
        <v>11</v>
      </c>
      <c r="E4" s="5" t="s">
        <v>1648</v>
      </c>
      <c r="F4" s="5" t="s">
        <v>1649</v>
      </c>
      <c r="G4" s="5" t="s">
        <v>1670</v>
      </c>
      <c r="H4" s="5" t="s">
        <v>1754</v>
      </c>
    </row>
    <row r="5" spans="1:8" x14ac:dyDescent="0.25">
      <c r="A5" s="224" t="s">
        <v>1189</v>
      </c>
      <c r="B5" s="225"/>
      <c r="C5" s="225"/>
      <c r="D5" s="225"/>
      <c r="E5" s="225"/>
      <c r="F5" s="225"/>
      <c r="G5" s="225"/>
      <c r="H5" s="225"/>
    </row>
    <row r="6" spans="1:8" hidden="1" x14ac:dyDescent="0.25">
      <c r="A6" s="211" t="s">
        <v>1190</v>
      </c>
      <c r="B6" s="211"/>
      <c r="C6" s="211"/>
      <c r="D6" s="211"/>
      <c r="E6" s="211"/>
      <c r="F6" s="211"/>
      <c r="G6" s="211"/>
      <c r="H6" s="184"/>
    </row>
    <row r="7" spans="1:8" ht="30" hidden="1" x14ac:dyDescent="0.25">
      <c r="A7" s="140" t="s">
        <v>1191</v>
      </c>
      <c r="B7" s="141" t="s">
        <v>1192</v>
      </c>
      <c r="C7" s="117"/>
      <c r="D7" s="138"/>
      <c r="E7" s="138"/>
      <c r="F7" s="138"/>
      <c r="G7" s="138"/>
      <c r="H7" s="138"/>
    </row>
    <row r="8" spans="1:8" ht="30" hidden="1" x14ac:dyDescent="0.25">
      <c r="A8" s="93" t="s">
        <v>1195</v>
      </c>
      <c r="B8" s="117" t="s">
        <v>1194</v>
      </c>
      <c r="C8" s="117"/>
      <c r="D8" s="93" t="s">
        <v>9</v>
      </c>
      <c r="E8" s="90">
        <v>13.9</v>
      </c>
      <c r="F8" s="90">
        <v>3.3</v>
      </c>
      <c r="G8" s="90"/>
      <c r="H8" s="90"/>
    </row>
    <row r="9" spans="1:8" ht="30" hidden="1" x14ac:dyDescent="0.25">
      <c r="A9" s="6"/>
      <c r="B9" s="22" t="s">
        <v>1196</v>
      </c>
      <c r="C9" s="6" t="s">
        <v>1197</v>
      </c>
      <c r="D9" s="6" t="s">
        <v>1317</v>
      </c>
      <c r="E9" s="6"/>
      <c r="F9" s="6"/>
      <c r="G9" s="6"/>
      <c r="H9" s="6"/>
    </row>
    <row r="10" spans="1:8" ht="30" hidden="1" x14ac:dyDescent="0.25">
      <c r="A10" s="6"/>
      <c r="B10" s="22" t="s">
        <v>1198</v>
      </c>
      <c r="C10" s="6" t="s">
        <v>1199</v>
      </c>
      <c r="D10" s="6" t="s">
        <v>1317</v>
      </c>
      <c r="E10" s="6"/>
      <c r="F10" s="6"/>
      <c r="G10" s="6"/>
      <c r="H10" s="6"/>
    </row>
    <row r="11" spans="1:8" ht="30" hidden="1" x14ac:dyDescent="0.25">
      <c r="A11" s="61" t="s">
        <v>1359</v>
      </c>
      <c r="B11" s="62" t="s">
        <v>1200</v>
      </c>
      <c r="C11" s="64"/>
      <c r="D11" s="64"/>
      <c r="E11" s="54"/>
      <c r="F11" s="54"/>
      <c r="G11" s="54"/>
      <c r="H11" s="54"/>
    </row>
    <row r="12" spans="1:8" ht="90" hidden="1" x14ac:dyDescent="0.25">
      <c r="A12" s="64" t="s">
        <v>1360</v>
      </c>
      <c r="B12" s="65" t="s">
        <v>1202</v>
      </c>
      <c r="C12" s="64"/>
      <c r="D12" s="64"/>
      <c r="E12" s="54"/>
      <c r="F12" s="54"/>
      <c r="G12" s="54"/>
      <c r="H12" s="54"/>
    </row>
    <row r="13" spans="1:8" ht="30" hidden="1" x14ac:dyDescent="0.25">
      <c r="A13" s="38"/>
      <c r="B13" s="68" t="s">
        <v>1201</v>
      </c>
      <c r="C13" s="38"/>
      <c r="D13" s="38" t="s">
        <v>9</v>
      </c>
      <c r="E13" s="43" t="e">
        <f t="shared" ref="E13:F15" si="0">E17/E21*100</f>
        <v>#DIV/0!</v>
      </c>
      <c r="F13" s="43" t="e">
        <f t="shared" si="0"/>
        <v>#DIV/0!</v>
      </c>
      <c r="G13" s="43" t="e">
        <f t="shared" ref="G13" si="1">G17/G21*100</f>
        <v>#DIV/0!</v>
      </c>
      <c r="H13" s="43"/>
    </row>
    <row r="14" spans="1:8" hidden="1" x14ac:dyDescent="0.25">
      <c r="A14" s="38"/>
      <c r="B14" s="68" t="s">
        <v>1203</v>
      </c>
      <c r="C14" s="38"/>
      <c r="D14" s="38" t="s">
        <v>9</v>
      </c>
      <c r="E14" s="43" t="e">
        <f t="shared" si="0"/>
        <v>#DIV/0!</v>
      </c>
      <c r="F14" s="43" t="e">
        <f t="shared" si="0"/>
        <v>#DIV/0!</v>
      </c>
      <c r="G14" s="43" t="e">
        <f t="shared" ref="G14" si="2">G18/G22*100</f>
        <v>#DIV/0!</v>
      </c>
      <c r="H14" s="43"/>
    </row>
    <row r="15" spans="1:8" hidden="1" x14ac:dyDescent="0.25">
      <c r="A15" s="38"/>
      <c r="B15" s="68" t="s">
        <v>1204</v>
      </c>
      <c r="C15" s="38"/>
      <c r="D15" s="38" t="s">
        <v>9</v>
      </c>
      <c r="E15" s="43" t="e">
        <f t="shared" si="0"/>
        <v>#DIV/0!</v>
      </c>
      <c r="F15" s="43" t="e">
        <f t="shared" si="0"/>
        <v>#DIV/0!</v>
      </c>
      <c r="G15" s="43" t="e">
        <f t="shared" ref="G15" si="3">G19/G23*100</f>
        <v>#DIV/0!</v>
      </c>
      <c r="H15" s="43"/>
    </row>
    <row r="16" spans="1:8" ht="105" hidden="1" x14ac:dyDescent="0.25">
      <c r="A16" s="38"/>
      <c r="B16" s="68" t="s">
        <v>1208</v>
      </c>
      <c r="C16" s="38" t="s">
        <v>1042</v>
      </c>
      <c r="D16" s="38"/>
      <c r="E16" s="43"/>
      <c r="F16" s="43"/>
      <c r="G16" s="43"/>
      <c r="H16" s="43"/>
    </row>
    <row r="17" spans="1:8" ht="45" hidden="1" x14ac:dyDescent="0.25">
      <c r="A17" s="38"/>
      <c r="B17" s="68" t="s">
        <v>1205</v>
      </c>
      <c r="C17" s="38"/>
      <c r="D17" s="38" t="s">
        <v>1124</v>
      </c>
      <c r="E17" s="38"/>
      <c r="F17" s="38"/>
      <c r="G17" s="38"/>
      <c r="H17" s="38"/>
    </row>
    <row r="18" spans="1:8" ht="30" hidden="1" x14ac:dyDescent="0.25">
      <c r="A18" s="38"/>
      <c r="B18" s="68" t="s">
        <v>1206</v>
      </c>
      <c r="C18" s="38"/>
      <c r="D18" s="38" t="s">
        <v>1124</v>
      </c>
      <c r="E18" s="38"/>
      <c r="F18" s="38"/>
      <c r="G18" s="38"/>
      <c r="H18" s="38"/>
    </row>
    <row r="19" spans="1:8" hidden="1" x14ac:dyDescent="0.25">
      <c r="A19" s="38"/>
      <c r="B19" s="68" t="s">
        <v>1207</v>
      </c>
      <c r="C19" s="38"/>
      <c r="D19" s="38" t="s">
        <v>1124</v>
      </c>
      <c r="E19" s="38"/>
      <c r="F19" s="38"/>
      <c r="G19" s="38"/>
      <c r="H19" s="38"/>
    </row>
    <row r="20" spans="1:8" ht="105" hidden="1" x14ac:dyDescent="0.25">
      <c r="A20" s="38"/>
      <c r="B20" s="68" t="s">
        <v>1209</v>
      </c>
      <c r="C20" s="38" t="s">
        <v>1042</v>
      </c>
      <c r="D20" s="38"/>
      <c r="E20" s="38"/>
      <c r="F20" s="38"/>
      <c r="G20" s="38"/>
      <c r="H20" s="38"/>
    </row>
    <row r="21" spans="1:8" ht="45" hidden="1" x14ac:dyDescent="0.25">
      <c r="A21" s="68"/>
      <c r="B21" s="68" t="s">
        <v>1205</v>
      </c>
      <c r="C21" s="38"/>
      <c r="D21" s="38" t="s">
        <v>1124</v>
      </c>
      <c r="E21" s="38"/>
      <c r="F21" s="38"/>
      <c r="G21" s="38"/>
      <c r="H21" s="38"/>
    </row>
    <row r="22" spans="1:8" ht="30" hidden="1" x14ac:dyDescent="0.25">
      <c r="A22" s="68"/>
      <c r="B22" s="68" t="s">
        <v>1206</v>
      </c>
      <c r="C22" s="38"/>
      <c r="D22" s="38" t="s">
        <v>1124</v>
      </c>
      <c r="E22" s="38"/>
      <c r="F22" s="38"/>
      <c r="G22" s="38"/>
      <c r="H22" s="38"/>
    </row>
    <row r="23" spans="1:8" hidden="1" x14ac:dyDescent="0.25">
      <c r="A23" s="68"/>
      <c r="B23" s="68" t="s">
        <v>1207</v>
      </c>
      <c r="C23" s="38"/>
      <c r="D23" s="38" t="s">
        <v>1124</v>
      </c>
      <c r="E23" s="38"/>
      <c r="F23" s="38"/>
      <c r="G23" s="38"/>
      <c r="H23" s="38"/>
    </row>
    <row r="24" spans="1:8" ht="15" hidden="1" customHeight="1" x14ac:dyDescent="0.25">
      <c r="A24" s="211" t="s">
        <v>1210</v>
      </c>
      <c r="B24" s="211"/>
      <c r="C24" s="211"/>
      <c r="D24" s="211"/>
      <c r="E24" s="211"/>
      <c r="F24" s="211"/>
      <c r="G24" s="211"/>
      <c r="H24" s="184"/>
    </row>
    <row r="25" spans="1:8" ht="60" hidden="1" x14ac:dyDescent="0.25">
      <c r="A25" s="44" t="s">
        <v>1211</v>
      </c>
      <c r="B25" s="45" t="s">
        <v>1218</v>
      </c>
      <c r="C25" s="44"/>
      <c r="D25" s="44"/>
      <c r="E25" s="52"/>
      <c r="F25" s="52"/>
      <c r="G25" s="52"/>
      <c r="H25" s="52"/>
    </row>
    <row r="26" spans="1:8" hidden="1" x14ac:dyDescent="0.25">
      <c r="A26" s="60"/>
      <c r="B26" s="45" t="s">
        <v>1212</v>
      </c>
      <c r="C26" s="44"/>
      <c r="D26" s="44"/>
      <c r="E26" s="47"/>
      <c r="F26" s="47"/>
      <c r="G26" s="47"/>
      <c r="H26" s="47"/>
    </row>
    <row r="27" spans="1:8" hidden="1" x14ac:dyDescent="0.25">
      <c r="A27" s="60"/>
      <c r="B27" s="45" t="s">
        <v>1381</v>
      </c>
      <c r="C27" s="44"/>
      <c r="D27" s="44" t="s">
        <v>9</v>
      </c>
      <c r="E27" s="47">
        <v>0.81</v>
      </c>
      <c r="F27" s="47">
        <v>1.69</v>
      </c>
      <c r="G27" s="47"/>
      <c r="H27" s="47"/>
    </row>
    <row r="28" spans="1:8" hidden="1" x14ac:dyDescent="0.25">
      <c r="A28" s="60"/>
      <c r="B28" s="45" t="s">
        <v>1383</v>
      </c>
      <c r="C28" s="44"/>
      <c r="D28" s="44" t="s">
        <v>9</v>
      </c>
      <c r="E28" s="47">
        <v>0</v>
      </c>
      <c r="F28" s="47">
        <v>0</v>
      </c>
      <c r="G28" s="47"/>
      <c r="H28" s="47"/>
    </row>
    <row r="29" spans="1:8" hidden="1" x14ac:dyDescent="0.25">
      <c r="A29" s="60"/>
      <c r="B29" s="45" t="s">
        <v>1214</v>
      </c>
      <c r="C29" s="44"/>
      <c r="D29" s="44"/>
      <c r="E29" s="47"/>
      <c r="F29" s="47"/>
      <c r="G29" s="47"/>
      <c r="H29" s="47"/>
    </row>
    <row r="30" spans="1:8" hidden="1" x14ac:dyDescent="0.25">
      <c r="A30" s="60"/>
      <c r="B30" s="45" t="s">
        <v>1381</v>
      </c>
      <c r="C30" s="44"/>
      <c r="D30" s="44" t="s">
        <v>9</v>
      </c>
      <c r="E30" s="47">
        <v>0.81</v>
      </c>
      <c r="F30" s="47">
        <v>1.24</v>
      </c>
      <c r="G30" s="47"/>
      <c r="H30" s="47"/>
    </row>
    <row r="31" spans="1:8" hidden="1" x14ac:dyDescent="0.25">
      <c r="A31" s="60"/>
      <c r="B31" s="45" t="s">
        <v>1383</v>
      </c>
      <c r="C31" s="44"/>
      <c r="D31" s="44" t="s">
        <v>9</v>
      </c>
      <c r="E31" s="47">
        <v>0</v>
      </c>
      <c r="F31" s="47">
        <v>0</v>
      </c>
      <c r="G31" s="47"/>
      <c r="H31" s="47"/>
    </row>
    <row r="32" spans="1:8" ht="75" hidden="1" x14ac:dyDescent="0.25">
      <c r="A32" s="33"/>
      <c r="B32" s="22" t="s">
        <v>1212</v>
      </c>
      <c r="C32" s="6" t="s">
        <v>1213</v>
      </c>
      <c r="D32" s="6" t="s">
        <v>1124</v>
      </c>
      <c r="E32" s="6"/>
      <c r="F32" s="6"/>
      <c r="G32" s="6"/>
      <c r="H32" s="6"/>
    </row>
    <row r="33" spans="1:8" ht="90" hidden="1" x14ac:dyDescent="0.25">
      <c r="A33" s="33"/>
      <c r="B33" s="22" t="s">
        <v>1214</v>
      </c>
      <c r="C33" s="6" t="s">
        <v>1215</v>
      </c>
      <c r="D33" s="6" t="s">
        <v>1124</v>
      </c>
      <c r="E33" s="6"/>
      <c r="F33" s="6"/>
      <c r="G33" s="6"/>
      <c r="H33" s="6"/>
    </row>
    <row r="34" spans="1:8" ht="45" hidden="1" x14ac:dyDescent="0.25">
      <c r="A34" s="33"/>
      <c r="B34" s="22" t="s">
        <v>374</v>
      </c>
      <c r="C34" s="6" t="s">
        <v>1216</v>
      </c>
      <c r="D34" s="6" t="s">
        <v>1124</v>
      </c>
      <c r="E34" s="6"/>
      <c r="F34" s="6"/>
      <c r="G34" s="6"/>
      <c r="H34" s="6"/>
    </row>
    <row r="35" spans="1:8" ht="60" hidden="1" x14ac:dyDescent="0.25">
      <c r="A35" s="44" t="s">
        <v>1217</v>
      </c>
      <c r="B35" s="45" t="s">
        <v>1219</v>
      </c>
      <c r="C35" s="44"/>
      <c r="D35" s="46"/>
      <c r="E35" s="44"/>
      <c r="F35" s="44"/>
      <c r="G35" s="44"/>
      <c r="H35" s="44"/>
    </row>
    <row r="36" spans="1:8" hidden="1" x14ac:dyDescent="0.25">
      <c r="A36" s="60"/>
      <c r="B36" s="45" t="s">
        <v>1212</v>
      </c>
      <c r="C36" s="44"/>
      <c r="D36" s="44"/>
      <c r="E36" s="47"/>
      <c r="F36" s="47"/>
      <c r="G36" s="47"/>
      <c r="H36" s="47"/>
    </row>
    <row r="37" spans="1:8" hidden="1" x14ac:dyDescent="0.25">
      <c r="A37" s="60"/>
      <c r="B37" s="45" t="s">
        <v>1381</v>
      </c>
      <c r="C37" s="44"/>
      <c r="D37" s="44" t="s">
        <v>9</v>
      </c>
      <c r="E37" s="47">
        <v>1.47</v>
      </c>
      <c r="F37" s="47">
        <v>1.34</v>
      </c>
      <c r="G37" s="47"/>
      <c r="H37" s="47"/>
    </row>
    <row r="38" spans="1:8" hidden="1" x14ac:dyDescent="0.25">
      <c r="A38" s="60"/>
      <c r="B38" s="45" t="s">
        <v>1383</v>
      </c>
      <c r="C38" s="44"/>
      <c r="D38" s="44" t="s">
        <v>9</v>
      </c>
      <c r="E38" s="47">
        <v>6.84</v>
      </c>
      <c r="F38" s="47">
        <v>1.84</v>
      </c>
      <c r="G38" s="47"/>
      <c r="H38" s="47"/>
    </row>
    <row r="39" spans="1:8" hidden="1" x14ac:dyDescent="0.25">
      <c r="A39" s="60"/>
      <c r="B39" s="45" t="s">
        <v>1214</v>
      </c>
      <c r="C39" s="44"/>
      <c r="D39" s="44"/>
      <c r="E39" s="47"/>
      <c r="F39" s="47"/>
      <c r="G39" s="47"/>
      <c r="H39" s="47"/>
    </row>
    <row r="40" spans="1:8" hidden="1" x14ac:dyDescent="0.25">
      <c r="A40" s="60"/>
      <c r="B40" s="45" t="s">
        <v>1381</v>
      </c>
      <c r="C40" s="44"/>
      <c r="D40" s="44" t="s">
        <v>9</v>
      </c>
      <c r="E40" s="47">
        <v>1.47</v>
      </c>
      <c r="F40" s="47">
        <v>1.34</v>
      </c>
      <c r="G40" s="47"/>
      <c r="H40" s="47"/>
    </row>
    <row r="41" spans="1:8" hidden="1" x14ac:dyDescent="0.25">
      <c r="A41" s="60"/>
      <c r="B41" s="45" t="s">
        <v>1383</v>
      </c>
      <c r="C41" s="44"/>
      <c r="D41" s="44" t="s">
        <v>9</v>
      </c>
      <c r="E41" s="47">
        <v>0.78</v>
      </c>
      <c r="F41" s="47">
        <v>1.57</v>
      </c>
      <c r="G41" s="47"/>
      <c r="H41" s="47"/>
    </row>
    <row r="42" spans="1:8" ht="75" hidden="1" x14ac:dyDescent="0.25">
      <c r="A42" s="33"/>
      <c r="B42" s="22" t="s">
        <v>206</v>
      </c>
      <c r="C42" s="6" t="s">
        <v>1220</v>
      </c>
      <c r="D42" s="6" t="s">
        <v>1124</v>
      </c>
      <c r="E42" s="6"/>
      <c r="F42" s="6"/>
      <c r="G42" s="6"/>
      <c r="H42" s="6"/>
    </row>
    <row r="43" spans="1:8" ht="90" hidden="1" x14ac:dyDescent="0.25">
      <c r="A43" s="33"/>
      <c r="B43" s="22" t="s">
        <v>1214</v>
      </c>
      <c r="C43" s="6" t="s">
        <v>1221</v>
      </c>
      <c r="D43" s="6" t="s">
        <v>1124</v>
      </c>
      <c r="E43" s="6"/>
      <c r="F43" s="6"/>
      <c r="G43" s="6"/>
      <c r="H43" s="6"/>
    </row>
    <row r="44" spans="1:8" ht="45" hidden="1" x14ac:dyDescent="0.25">
      <c r="A44" s="33"/>
      <c r="B44" s="22" t="s">
        <v>1222</v>
      </c>
      <c r="C44" s="6" t="s">
        <v>1223</v>
      </c>
      <c r="D44" s="6" t="s">
        <v>1124</v>
      </c>
      <c r="E44" s="6"/>
      <c r="F44" s="6"/>
      <c r="G44" s="6"/>
      <c r="H44" s="6"/>
    </row>
    <row r="45" spans="1:8" x14ac:dyDescent="0.25">
      <c r="A45" s="212" t="s">
        <v>1224</v>
      </c>
      <c r="B45" s="213"/>
      <c r="C45" s="213"/>
      <c r="D45" s="213"/>
      <c r="E45" s="213"/>
      <c r="F45" s="213"/>
      <c r="G45" s="213"/>
      <c r="H45" s="213"/>
    </row>
    <row r="46" spans="1:8" hidden="1" x14ac:dyDescent="0.25">
      <c r="A46" s="61" t="s">
        <v>1265</v>
      </c>
      <c r="B46" s="142" t="s">
        <v>1266</v>
      </c>
      <c r="C46" s="65"/>
      <c r="D46" s="63"/>
      <c r="E46" s="63"/>
      <c r="F46" s="63"/>
      <c r="G46" s="63"/>
      <c r="H46" s="63"/>
    </row>
    <row r="47" spans="1:8" ht="30" hidden="1" x14ac:dyDescent="0.25">
      <c r="A47" s="64" t="s">
        <v>1225</v>
      </c>
      <c r="B47" s="65" t="s">
        <v>1226</v>
      </c>
      <c r="C47" s="63"/>
      <c r="D47" s="64"/>
      <c r="E47" s="83"/>
      <c r="F47" s="83"/>
      <c r="G47" s="83"/>
      <c r="H47" s="83"/>
    </row>
    <row r="48" spans="1:8" ht="45" hidden="1" x14ac:dyDescent="0.25">
      <c r="A48" s="38"/>
      <c r="B48" s="68" t="s">
        <v>1227</v>
      </c>
      <c r="C48" s="38" t="s">
        <v>1230</v>
      </c>
      <c r="D48" s="38" t="s">
        <v>9</v>
      </c>
      <c r="E48" s="43" t="e">
        <f>E54/E60*100</f>
        <v>#DIV/0!</v>
      </c>
      <c r="F48" s="43" t="e">
        <f>F54/F60*100</f>
        <v>#DIV/0!</v>
      </c>
      <c r="G48" s="43" t="e">
        <f>G54/G60*100</f>
        <v>#DIV/0!</v>
      </c>
      <c r="H48" s="43"/>
    </row>
    <row r="49" spans="1:8" ht="45" hidden="1" x14ac:dyDescent="0.25">
      <c r="A49" s="38"/>
      <c r="B49" s="68" t="s">
        <v>1228</v>
      </c>
      <c r="C49" s="38" t="s">
        <v>1230</v>
      </c>
      <c r="D49" s="38" t="s">
        <v>9</v>
      </c>
      <c r="E49" s="43" t="e">
        <f t="shared" ref="E49:F52" si="4">E55/E61*100</f>
        <v>#DIV/0!</v>
      </c>
      <c r="F49" s="43" t="e">
        <f t="shared" si="4"/>
        <v>#DIV/0!</v>
      </c>
      <c r="G49" s="43" t="e">
        <f t="shared" ref="G49" si="5">G55/G61*100</f>
        <v>#DIV/0!</v>
      </c>
      <c r="H49" s="43"/>
    </row>
    <row r="50" spans="1:8" ht="45" hidden="1" x14ac:dyDescent="0.25">
      <c r="A50" s="38"/>
      <c r="B50" s="68" t="s">
        <v>1231</v>
      </c>
      <c r="C50" s="38" t="s">
        <v>1230</v>
      </c>
      <c r="D50" s="38" t="s">
        <v>9</v>
      </c>
      <c r="E50" s="43" t="e">
        <f t="shared" si="4"/>
        <v>#DIV/0!</v>
      </c>
      <c r="F50" s="43" t="e">
        <f t="shared" si="4"/>
        <v>#DIV/0!</v>
      </c>
      <c r="G50" s="43" t="e">
        <f t="shared" ref="G50" si="6">G56/G62*100</f>
        <v>#DIV/0!</v>
      </c>
      <c r="H50" s="43"/>
    </row>
    <row r="51" spans="1:8" ht="45" hidden="1" x14ac:dyDescent="0.25">
      <c r="A51" s="38"/>
      <c r="B51" s="68" t="s">
        <v>1232</v>
      </c>
      <c r="C51" s="38" t="s">
        <v>1230</v>
      </c>
      <c r="D51" s="38" t="s">
        <v>9</v>
      </c>
      <c r="E51" s="43" t="e">
        <f t="shared" si="4"/>
        <v>#DIV/0!</v>
      </c>
      <c r="F51" s="43" t="e">
        <f t="shared" si="4"/>
        <v>#DIV/0!</v>
      </c>
      <c r="G51" s="43" t="e">
        <f t="shared" ref="G51" si="7">G57/G63*100</f>
        <v>#DIV/0!</v>
      </c>
      <c r="H51" s="43"/>
    </row>
    <row r="52" spans="1:8" ht="45" hidden="1" x14ac:dyDescent="0.25">
      <c r="A52" s="38"/>
      <c r="B52" s="68" t="s">
        <v>1233</v>
      </c>
      <c r="C52" s="38" t="s">
        <v>1230</v>
      </c>
      <c r="D52" s="38" t="s">
        <v>9</v>
      </c>
      <c r="E52" s="43" t="e">
        <f t="shared" si="4"/>
        <v>#DIV/0!</v>
      </c>
      <c r="F52" s="43" t="e">
        <f t="shared" si="4"/>
        <v>#DIV/0!</v>
      </c>
      <c r="G52" s="43" t="e">
        <f t="shared" ref="G52" si="8">G58/G64*100</f>
        <v>#DIV/0!</v>
      </c>
      <c r="H52" s="43"/>
    </row>
    <row r="53" spans="1:8" ht="105" hidden="1" x14ac:dyDescent="0.25">
      <c r="A53" s="38"/>
      <c r="B53" s="68" t="s">
        <v>1229</v>
      </c>
      <c r="C53" s="38" t="s">
        <v>1230</v>
      </c>
      <c r="D53" s="38"/>
      <c r="E53" s="43"/>
      <c r="F53" s="43"/>
      <c r="G53" s="43"/>
      <c r="H53" s="43"/>
    </row>
    <row r="54" spans="1:8" hidden="1" x14ac:dyDescent="0.25">
      <c r="A54" s="38"/>
      <c r="B54" s="68" t="s">
        <v>1227</v>
      </c>
      <c r="C54" s="38"/>
      <c r="D54" s="38" t="s">
        <v>1124</v>
      </c>
      <c r="E54" s="40"/>
      <c r="F54" s="40"/>
      <c r="G54" s="40"/>
      <c r="H54" s="40"/>
    </row>
    <row r="55" spans="1:8" hidden="1" x14ac:dyDescent="0.25">
      <c r="A55" s="38"/>
      <c r="B55" s="68" t="s">
        <v>1228</v>
      </c>
      <c r="C55" s="38"/>
      <c r="D55" s="38" t="s">
        <v>1124</v>
      </c>
      <c r="E55" s="40"/>
      <c r="F55" s="40"/>
      <c r="G55" s="40"/>
      <c r="H55" s="40"/>
    </row>
    <row r="56" spans="1:8" ht="30" hidden="1" x14ac:dyDescent="0.25">
      <c r="A56" s="38"/>
      <c r="B56" s="68" t="s">
        <v>1231</v>
      </c>
      <c r="C56" s="38"/>
      <c r="D56" s="38" t="s">
        <v>1124</v>
      </c>
      <c r="E56" s="40"/>
      <c r="F56" s="40"/>
      <c r="G56" s="40"/>
      <c r="H56" s="40"/>
    </row>
    <row r="57" spans="1:8" ht="30" hidden="1" x14ac:dyDescent="0.25">
      <c r="A57" s="38"/>
      <c r="B57" s="68" t="s">
        <v>1232</v>
      </c>
      <c r="C57" s="38"/>
      <c r="D57" s="38" t="s">
        <v>1124</v>
      </c>
      <c r="E57" s="40"/>
      <c r="F57" s="40"/>
      <c r="G57" s="40"/>
      <c r="H57" s="40"/>
    </row>
    <row r="58" spans="1:8" hidden="1" x14ac:dyDescent="0.25">
      <c r="A58" s="38"/>
      <c r="B58" s="68" t="s">
        <v>1233</v>
      </c>
      <c r="C58" s="38"/>
      <c r="D58" s="38" t="s">
        <v>1124</v>
      </c>
      <c r="E58" s="40"/>
      <c r="F58" s="40"/>
      <c r="G58" s="40"/>
      <c r="H58" s="40"/>
    </row>
    <row r="59" spans="1:8" ht="105" hidden="1" x14ac:dyDescent="0.25">
      <c r="A59" s="38"/>
      <c r="B59" s="68" t="s">
        <v>1234</v>
      </c>
      <c r="C59" s="38" t="s">
        <v>1230</v>
      </c>
      <c r="D59" s="38"/>
      <c r="E59" s="40"/>
      <c r="F59" s="40"/>
      <c r="G59" s="40"/>
      <c r="H59" s="40"/>
    </row>
    <row r="60" spans="1:8" hidden="1" x14ac:dyDescent="0.25">
      <c r="A60" s="38"/>
      <c r="B60" s="68" t="s">
        <v>1227</v>
      </c>
      <c r="C60" s="38"/>
      <c r="D60" s="38" t="s">
        <v>1124</v>
      </c>
      <c r="E60" s="40"/>
      <c r="F60" s="40"/>
      <c r="G60" s="40"/>
      <c r="H60" s="40"/>
    </row>
    <row r="61" spans="1:8" hidden="1" x14ac:dyDescent="0.25">
      <c r="A61" s="38"/>
      <c r="B61" s="68" t="s">
        <v>1228</v>
      </c>
      <c r="C61" s="38"/>
      <c r="D61" s="38" t="s">
        <v>1124</v>
      </c>
      <c r="E61" s="40"/>
      <c r="F61" s="40"/>
      <c r="G61" s="40"/>
      <c r="H61" s="40"/>
    </row>
    <row r="62" spans="1:8" ht="30" hidden="1" x14ac:dyDescent="0.25">
      <c r="A62" s="38"/>
      <c r="B62" s="68" t="s">
        <v>1235</v>
      </c>
      <c r="C62" s="38"/>
      <c r="D62" s="38" t="s">
        <v>1124</v>
      </c>
      <c r="E62" s="40"/>
      <c r="F62" s="40"/>
      <c r="G62" s="40"/>
      <c r="H62" s="40"/>
    </row>
    <row r="63" spans="1:8" ht="30" hidden="1" x14ac:dyDescent="0.25">
      <c r="A63" s="38"/>
      <c r="B63" s="68" t="s">
        <v>1232</v>
      </c>
      <c r="C63" s="38"/>
      <c r="D63" s="38" t="s">
        <v>1124</v>
      </c>
      <c r="E63" s="40"/>
      <c r="F63" s="40"/>
      <c r="G63" s="40"/>
      <c r="H63" s="40"/>
    </row>
    <row r="64" spans="1:8" hidden="1" x14ac:dyDescent="0.25">
      <c r="A64" s="38"/>
      <c r="B64" s="68" t="s">
        <v>1233</v>
      </c>
      <c r="C64" s="38"/>
      <c r="D64" s="38" t="s">
        <v>1124</v>
      </c>
      <c r="E64" s="40"/>
      <c r="F64" s="40"/>
      <c r="G64" s="40"/>
      <c r="H64" s="40"/>
    </row>
    <row r="65" spans="1:8" ht="30" hidden="1" x14ac:dyDescent="0.25">
      <c r="A65" s="64" t="s">
        <v>1236</v>
      </c>
      <c r="B65" s="65" t="s">
        <v>1237</v>
      </c>
      <c r="C65" s="64"/>
      <c r="D65" s="150" t="s">
        <v>1320</v>
      </c>
      <c r="E65" s="83"/>
      <c r="F65" s="83"/>
      <c r="G65" s="83"/>
      <c r="H65" s="83"/>
    </row>
    <row r="66" spans="1:8" ht="45" hidden="1" x14ac:dyDescent="0.25">
      <c r="A66" s="61" t="s">
        <v>1267</v>
      </c>
      <c r="B66" s="142" t="s">
        <v>1238</v>
      </c>
      <c r="C66" s="65"/>
      <c r="D66" s="63"/>
      <c r="E66" s="63"/>
      <c r="F66" s="63"/>
      <c r="G66" s="63"/>
      <c r="H66" s="63"/>
    </row>
    <row r="67" spans="1:8" ht="105" hidden="1" x14ac:dyDescent="0.25">
      <c r="A67" s="64" t="s">
        <v>1249</v>
      </c>
      <c r="B67" s="65" t="s">
        <v>1239</v>
      </c>
      <c r="C67" s="64"/>
      <c r="D67" s="64"/>
      <c r="E67" s="83"/>
      <c r="F67" s="83"/>
      <c r="G67" s="83"/>
      <c r="H67" s="83"/>
    </row>
    <row r="68" spans="1:8" hidden="1" x14ac:dyDescent="0.25">
      <c r="A68" s="38"/>
      <c r="B68" s="85" t="s">
        <v>1242</v>
      </c>
      <c r="C68" s="38"/>
      <c r="D68" s="38" t="s">
        <v>9</v>
      </c>
      <c r="E68" s="40"/>
      <c r="F68" s="40"/>
      <c r="G68" s="40"/>
      <c r="H68" s="40"/>
    </row>
    <row r="69" spans="1:8" hidden="1" x14ac:dyDescent="0.25">
      <c r="A69" s="38"/>
      <c r="B69" s="85" t="s">
        <v>1243</v>
      </c>
      <c r="C69" s="38"/>
      <c r="D69" s="38"/>
      <c r="E69" s="40"/>
      <c r="F69" s="40"/>
      <c r="G69" s="40"/>
      <c r="H69" s="40"/>
    </row>
    <row r="70" spans="1:8" hidden="1" x14ac:dyDescent="0.25">
      <c r="A70" s="38"/>
      <c r="B70" s="68" t="s">
        <v>1244</v>
      </c>
      <c r="C70" s="38"/>
      <c r="D70" s="38" t="s">
        <v>9</v>
      </c>
      <c r="E70" s="40"/>
      <c r="F70" s="40"/>
      <c r="G70" s="40"/>
      <c r="H70" s="40"/>
    </row>
    <row r="71" spans="1:8" hidden="1" x14ac:dyDescent="0.25">
      <c r="A71" s="38"/>
      <c r="B71" s="68" t="s">
        <v>1245</v>
      </c>
      <c r="C71" s="38"/>
      <c r="D71" s="38" t="s">
        <v>9</v>
      </c>
      <c r="E71" s="40"/>
      <c r="F71" s="40"/>
      <c r="G71" s="40"/>
      <c r="H71" s="40"/>
    </row>
    <row r="72" spans="1:8" hidden="1" x14ac:dyDescent="0.25">
      <c r="A72" s="38"/>
      <c r="B72" s="68" t="s">
        <v>1240</v>
      </c>
      <c r="C72" s="38"/>
      <c r="D72" s="38" t="s">
        <v>9</v>
      </c>
      <c r="E72" s="40"/>
      <c r="F72" s="40"/>
      <c r="G72" s="40"/>
      <c r="H72" s="40"/>
    </row>
    <row r="73" spans="1:8" hidden="1" x14ac:dyDescent="0.25">
      <c r="A73" s="38"/>
      <c r="B73" s="68" t="s">
        <v>1241</v>
      </c>
      <c r="C73" s="38"/>
      <c r="D73" s="38" t="s">
        <v>9</v>
      </c>
      <c r="E73" s="40"/>
      <c r="F73" s="40"/>
      <c r="G73" s="40"/>
      <c r="H73" s="40"/>
    </row>
    <row r="74" spans="1:8" hidden="1" x14ac:dyDescent="0.25">
      <c r="A74" s="38"/>
      <c r="B74" s="85" t="s">
        <v>1246</v>
      </c>
      <c r="C74" s="38"/>
      <c r="D74" s="38"/>
      <c r="E74" s="40"/>
      <c r="F74" s="40"/>
      <c r="G74" s="40"/>
      <c r="H74" s="40"/>
    </row>
    <row r="75" spans="1:8" hidden="1" x14ac:dyDescent="0.25">
      <c r="A75" s="38"/>
      <c r="B75" s="68" t="s">
        <v>1247</v>
      </c>
      <c r="C75" s="38"/>
      <c r="D75" s="38" t="s">
        <v>9</v>
      </c>
      <c r="E75" s="40"/>
      <c r="F75" s="40"/>
      <c r="G75" s="40"/>
      <c r="H75" s="40"/>
    </row>
    <row r="76" spans="1:8" hidden="1" x14ac:dyDescent="0.25">
      <c r="A76" s="38"/>
      <c r="B76" s="68" t="s">
        <v>1248</v>
      </c>
      <c r="C76" s="38"/>
      <c r="D76" s="38" t="s">
        <v>9</v>
      </c>
      <c r="E76" s="40"/>
      <c r="F76" s="40"/>
      <c r="G76" s="40"/>
      <c r="H76" s="40"/>
    </row>
    <row r="77" spans="1:8" hidden="1" x14ac:dyDescent="0.25">
      <c r="A77" s="38"/>
      <c r="B77" s="68" t="s">
        <v>1361</v>
      </c>
      <c r="C77" s="38"/>
      <c r="D77" s="38" t="s">
        <v>9</v>
      </c>
      <c r="E77" s="40"/>
      <c r="F77" s="40"/>
      <c r="G77" s="40"/>
      <c r="H77" s="40"/>
    </row>
    <row r="78" spans="1:8" ht="30" x14ac:dyDescent="0.25">
      <c r="A78" s="140" t="s">
        <v>1268</v>
      </c>
      <c r="B78" s="172" t="s">
        <v>1269</v>
      </c>
      <c r="C78" s="117"/>
      <c r="D78" s="138"/>
      <c r="E78" s="138"/>
      <c r="F78" s="138"/>
      <c r="G78" s="138"/>
      <c r="H78" s="138"/>
    </row>
    <row r="79" spans="1:8" ht="45" hidden="1" x14ac:dyDescent="0.25">
      <c r="A79" s="64" t="s">
        <v>1254</v>
      </c>
      <c r="B79" s="65" t="s">
        <v>1250</v>
      </c>
      <c r="C79" s="64"/>
      <c r="D79" s="64" t="s">
        <v>9</v>
      </c>
      <c r="E79" s="54" t="e">
        <f>E80/E81*100</f>
        <v>#DIV/0!</v>
      </c>
      <c r="F79" s="54" t="e">
        <f>F80/F81*100</f>
        <v>#DIV/0!</v>
      </c>
      <c r="G79" s="54" t="e">
        <f>G80/G81*100</f>
        <v>#DIV/0!</v>
      </c>
      <c r="H79" s="54"/>
    </row>
    <row r="80" spans="1:8" ht="60" hidden="1" x14ac:dyDescent="0.25">
      <c r="A80" s="38"/>
      <c r="B80" s="68" t="s">
        <v>1251</v>
      </c>
      <c r="C80" s="38" t="s">
        <v>162</v>
      </c>
      <c r="D80" s="38" t="s">
        <v>1124</v>
      </c>
      <c r="E80" s="40"/>
      <c r="F80" s="40"/>
      <c r="G80" s="40"/>
      <c r="H80" s="40"/>
    </row>
    <row r="81" spans="1:8" ht="45" hidden="1" x14ac:dyDescent="0.25">
      <c r="A81" s="38"/>
      <c r="B81" s="68" t="s">
        <v>1252</v>
      </c>
      <c r="C81" s="38" t="s">
        <v>1253</v>
      </c>
      <c r="D81" s="38" t="s">
        <v>1124</v>
      </c>
      <c r="E81" s="40"/>
      <c r="F81" s="40"/>
      <c r="G81" s="40"/>
      <c r="H81" s="40"/>
    </row>
    <row r="82" spans="1:8" ht="45" x14ac:dyDescent="0.25">
      <c r="A82" s="44" t="s">
        <v>1255</v>
      </c>
      <c r="B82" s="45" t="s">
        <v>1256</v>
      </c>
      <c r="C82" s="46"/>
      <c r="D82" s="44"/>
      <c r="E82" s="52"/>
      <c r="F82" s="52"/>
      <c r="G82" s="52"/>
      <c r="H82" s="52"/>
    </row>
    <row r="83" spans="1:8" x14ac:dyDescent="0.25">
      <c r="A83" s="44"/>
      <c r="B83" s="45" t="s">
        <v>1381</v>
      </c>
      <c r="C83" s="46"/>
      <c r="D83" s="44" t="s">
        <v>9</v>
      </c>
      <c r="E83" s="47">
        <f t="shared" ref="E83:G84" si="9">E86/E89*100</f>
        <v>77.272727272727266</v>
      </c>
      <c r="F83" s="47">
        <f t="shared" si="9"/>
        <v>77.272727272727266</v>
      </c>
      <c r="G83" s="47">
        <f t="shared" si="9"/>
        <v>100</v>
      </c>
      <c r="H83" s="47">
        <f t="shared" ref="H83" si="10">H86/H89*100</f>
        <v>100</v>
      </c>
    </row>
    <row r="84" spans="1:8" x14ac:dyDescent="0.25">
      <c r="A84" s="44"/>
      <c r="B84" s="45" t="s">
        <v>1383</v>
      </c>
      <c r="C84" s="46"/>
      <c r="D84" s="44" t="s">
        <v>9</v>
      </c>
      <c r="E84" s="47" t="e">
        <f t="shared" si="9"/>
        <v>#DIV/0!</v>
      </c>
      <c r="F84" s="47" t="e">
        <f t="shared" si="9"/>
        <v>#DIV/0!</v>
      </c>
      <c r="G84" s="47" t="e">
        <f t="shared" si="9"/>
        <v>#DIV/0!</v>
      </c>
      <c r="H84" s="47" t="e">
        <f t="shared" ref="H84" si="11">H87/H90*100</f>
        <v>#DIV/0!</v>
      </c>
    </row>
    <row r="85" spans="1:8" ht="60" x14ac:dyDescent="0.25">
      <c r="A85" s="6"/>
      <c r="B85" s="22" t="s">
        <v>1257</v>
      </c>
      <c r="C85" s="6" t="s">
        <v>1258</v>
      </c>
      <c r="D85" s="6" t="s">
        <v>1315</v>
      </c>
      <c r="E85" s="11"/>
      <c r="F85" s="11"/>
      <c r="G85" s="11"/>
      <c r="H85" s="11"/>
    </row>
    <row r="86" spans="1:8" x14ac:dyDescent="0.25">
      <c r="A86" s="6"/>
      <c r="B86" s="22" t="s">
        <v>1381</v>
      </c>
      <c r="C86" s="6"/>
      <c r="D86" s="6"/>
      <c r="E86" s="11">
        <v>17</v>
      </c>
      <c r="F86" s="11">
        <v>17</v>
      </c>
      <c r="G86" s="11">
        <v>21</v>
      </c>
      <c r="H86" s="11">
        <v>21</v>
      </c>
    </row>
    <row r="87" spans="1:8" x14ac:dyDescent="0.25">
      <c r="A87" s="6"/>
      <c r="B87" s="22" t="s">
        <v>1383</v>
      </c>
      <c r="C87" s="6"/>
      <c r="D87" s="6"/>
      <c r="E87" s="11">
        <v>0</v>
      </c>
      <c r="F87" s="11">
        <v>0</v>
      </c>
      <c r="G87" s="11">
        <v>0</v>
      </c>
      <c r="H87" s="11">
        <v>0</v>
      </c>
    </row>
    <row r="88" spans="1:8" ht="45" x14ac:dyDescent="0.25">
      <c r="A88" s="6"/>
      <c r="B88" s="22" t="s">
        <v>229</v>
      </c>
      <c r="C88" s="6" t="s">
        <v>284</v>
      </c>
      <c r="D88" s="6" t="s">
        <v>1315</v>
      </c>
      <c r="E88" s="11"/>
      <c r="F88" s="11"/>
      <c r="G88" s="11"/>
      <c r="H88" s="11"/>
    </row>
    <row r="89" spans="1:8" x14ac:dyDescent="0.25">
      <c r="A89" s="6"/>
      <c r="B89" s="22" t="s">
        <v>1381</v>
      </c>
      <c r="C89" s="6"/>
      <c r="D89" s="6"/>
      <c r="E89" s="11">
        <v>22</v>
      </c>
      <c r="F89" s="11">
        <v>22</v>
      </c>
      <c r="G89" s="11">
        <v>21</v>
      </c>
      <c r="H89" s="11">
        <v>21</v>
      </c>
    </row>
    <row r="90" spans="1:8" x14ac:dyDescent="0.25">
      <c r="A90" s="6"/>
      <c r="B90" s="22" t="s">
        <v>1383</v>
      </c>
      <c r="C90" s="6"/>
      <c r="D90" s="6"/>
      <c r="E90" s="11">
        <v>0</v>
      </c>
      <c r="F90" s="11">
        <v>0</v>
      </c>
      <c r="G90" s="11">
        <v>0</v>
      </c>
      <c r="H90" s="11">
        <v>0</v>
      </c>
    </row>
    <row r="91" spans="1:8" hidden="1" x14ac:dyDescent="0.25">
      <c r="A91" s="61" t="s">
        <v>1270</v>
      </c>
      <c r="B91" s="142" t="s">
        <v>1271</v>
      </c>
      <c r="C91" s="65"/>
      <c r="D91" s="63"/>
      <c r="E91" s="63"/>
      <c r="F91" s="63"/>
      <c r="G91" s="63"/>
      <c r="H91" s="63"/>
    </row>
    <row r="92" spans="1:8" ht="45" hidden="1" x14ac:dyDescent="0.25">
      <c r="A92" s="64" t="s">
        <v>1259</v>
      </c>
      <c r="B92" s="65" t="s">
        <v>1260</v>
      </c>
      <c r="C92" s="63"/>
      <c r="D92" s="64" t="s">
        <v>9</v>
      </c>
      <c r="E92" s="54" t="e">
        <f>E93/E94*100</f>
        <v>#DIV/0!</v>
      </c>
      <c r="F92" s="54" t="e">
        <f>F93/F94*100</f>
        <v>#DIV/0!</v>
      </c>
      <c r="G92" s="54" t="e">
        <f>G93/G94*100</f>
        <v>#DIV/0!</v>
      </c>
      <c r="H92" s="54"/>
    </row>
    <row r="93" spans="1:8" ht="60" hidden="1" x14ac:dyDescent="0.25">
      <c r="A93" s="38"/>
      <c r="B93" s="68" t="s">
        <v>1261</v>
      </c>
      <c r="C93" s="38" t="s">
        <v>1262</v>
      </c>
      <c r="D93" s="38" t="s">
        <v>1315</v>
      </c>
      <c r="E93" s="40"/>
      <c r="F93" s="40"/>
      <c r="G93" s="40"/>
      <c r="H93" s="40"/>
    </row>
    <row r="94" spans="1:8" ht="60" hidden="1" x14ac:dyDescent="0.25">
      <c r="A94" s="38"/>
      <c r="B94" s="68" t="s">
        <v>1263</v>
      </c>
      <c r="C94" s="38" t="s">
        <v>1262</v>
      </c>
      <c r="D94" s="38" t="s">
        <v>1315</v>
      </c>
      <c r="E94" s="40"/>
      <c r="F94" s="40"/>
      <c r="G94" s="40"/>
      <c r="H94" s="40"/>
    </row>
    <row r="95" spans="1:8" ht="15" customHeight="1" x14ac:dyDescent="0.25">
      <c r="A95" s="241" t="s">
        <v>1264</v>
      </c>
      <c r="B95" s="241"/>
      <c r="C95" s="241"/>
      <c r="D95" s="241"/>
      <c r="E95" s="241"/>
      <c r="F95" s="241"/>
      <c r="G95" s="241"/>
      <c r="H95" s="185"/>
    </row>
    <row r="96" spans="1:8" x14ac:dyDescent="0.25">
      <c r="A96" s="49" t="s">
        <v>1272</v>
      </c>
      <c r="B96" s="50" t="s">
        <v>1273</v>
      </c>
      <c r="C96" s="46"/>
      <c r="D96" s="46"/>
      <c r="E96" s="46"/>
      <c r="F96" s="46"/>
      <c r="G96" s="46"/>
      <c r="H96" s="46"/>
    </row>
    <row r="97" spans="1:8" ht="30" x14ac:dyDescent="0.25">
      <c r="A97" s="44" t="s">
        <v>1275</v>
      </c>
      <c r="B97" s="45" t="s">
        <v>1274</v>
      </c>
      <c r="C97" s="46"/>
      <c r="D97" s="44" t="s">
        <v>9</v>
      </c>
      <c r="E97" s="52">
        <f>E98/E104*100</f>
        <v>94.090991480877278</v>
      </c>
      <c r="F97" s="52">
        <f>F98/F104*100</f>
        <v>93.780421849648448</v>
      </c>
      <c r="G97" s="52">
        <f>G98/G104*100</f>
        <v>96.414922656960883</v>
      </c>
      <c r="H97" s="52">
        <f>H98/H104*100</f>
        <v>97.071206296906468</v>
      </c>
    </row>
    <row r="98" spans="1:8" ht="30" x14ac:dyDescent="0.25">
      <c r="A98" s="6"/>
      <c r="B98" s="22" t="s">
        <v>1276</v>
      </c>
      <c r="C98" s="6"/>
      <c r="D98" s="6"/>
      <c r="E98" s="11">
        <f>E99+E100+E102+E101+E103</f>
        <v>5191</v>
      </c>
      <c r="F98" s="11">
        <f>F99+F100+F102+F101+F103</f>
        <v>5202</v>
      </c>
      <c r="G98" s="11">
        <f>G99+G100+G102+G101+G103</f>
        <v>5298</v>
      </c>
      <c r="H98" s="11">
        <f>H99+H100+H102+H101+H103</f>
        <v>5303</v>
      </c>
    </row>
    <row r="99" spans="1:8" ht="45" x14ac:dyDescent="0.25">
      <c r="A99" s="6"/>
      <c r="B99" s="22" t="s">
        <v>1277</v>
      </c>
      <c r="C99" s="86" t="s">
        <v>1749</v>
      </c>
      <c r="D99" s="6" t="s">
        <v>1124</v>
      </c>
      <c r="E99" s="36">
        <v>840</v>
      </c>
      <c r="F99" s="36">
        <v>845</v>
      </c>
      <c r="G99" s="11">
        <v>853</v>
      </c>
      <c r="H99" s="11">
        <v>847</v>
      </c>
    </row>
    <row r="100" spans="1:8" ht="60" x14ac:dyDescent="0.25">
      <c r="A100" s="6"/>
      <c r="B100" s="22" t="s">
        <v>1278</v>
      </c>
      <c r="C100" s="6" t="s">
        <v>1279</v>
      </c>
      <c r="D100" s="6" t="s">
        <v>1124</v>
      </c>
      <c r="E100" s="36">
        <v>4351</v>
      </c>
      <c r="F100" s="36">
        <v>4357</v>
      </c>
      <c r="G100" s="36">
        <v>4445</v>
      </c>
      <c r="H100" s="36">
        <f>4446+10</f>
        <v>4456</v>
      </c>
    </row>
    <row r="101" spans="1:8" ht="45" x14ac:dyDescent="0.25">
      <c r="A101" s="6"/>
      <c r="B101" s="22" t="s">
        <v>1280</v>
      </c>
      <c r="C101" s="6" t="s">
        <v>1281</v>
      </c>
      <c r="D101" s="6" t="s">
        <v>1124</v>
      </c>
      <c r="E101" s="11">
        <v>0</v>
      </c>
      <c r="F101" s="11">
        <v>0</v>
      </c>
      <c r="G101" s="11">
        <v>0</v>
      </c>
      <c r="H101" s="11">
        <v>0</v>
      </c>
    </row>
    <row r="102" spans="1:8" ht="60" x14ac:dyDescent="0.25">
      <c r="A102" s="6"/>
      <c r="B102" s="22" t="s">
        <v>1282</v>
      </c>
      <c r="C102" s="6" t="s">
        <v>1283</v>
      </c>
      <c r="D102" s="6" t="s">
        <v>1124</v>
      </c>
      <c r="E102" s="11">
        <v>0</v>
      </c>
      <c r="F102" s="11">
        <v>0</v>
      </c>
      <c r="G102" s="11">
        <v>0</v>
      </c>
      <c r="H102" s="11">
        <v>0</v>
      </c>
    </row>
    <row r="103" spans="1:8" ht="60" x14ac:dyDescent="0.25">
      <c r="A103" s="6"/>
      <c r="B103" s="22" t="s">
        <v>1284</v>
      </c>
      <c r="C103" s="6" t="s">
        <v>1285</v>
      </c>
      <c r="D103" s="6" t="s">
        <v>1124</v>
      </c>
      <c r="E103" s="11">
        <v>0</v>
      </c>
      <c r="F103" s="11">
        <v>0</v>
      </c>
      <c r="G103" s="11">
        <v>0</v>
      </c>
      <c r="H103" s="11">
        <v>0</v>
      </c>
    </row>
    <row r="104" spans="1:8" ht="30" x14ac:dyDescent="0.25">
      <c r="A104" s="6"/>
      <c r="B104" s="22" t="s">
        <v>1286</v>
      </c>
      <c r="C104" s="6" t="s">
        <v>157</v>
      </c>
      <c r="D104" s="6" t="s">
        <v>1124</v>
      </c>
      <c r="E104" s="36">
        <v>5517</v>
      </c>
      <c r="F104" s="36">
        <v>5547</v>
      </c>
      <c r="G104" s="36">
        <v>5495</v>
      </c>
      <c r="H104" s="36">
        <v>5463</v>
      </c>
    </row>
    <row r="105" spans="1:8" ht="60" hidden="1" x14ac:dyDescent="0.25">
      <c r="A105" s="44" t="s">
        <v>1287</v>
      </c>
      <c r="B105" s="45" t="s">
        <v>1288</v>
      </c>
      <c r="C105" s="46"/>
      <c r="D105" s="44"/>
      <c r="E105" s="52"/>
      <c r="F105" s="52"/>
      <c r="G105" s="52"/>
      <c r="H105" s="52"/>
    </row>
    <row r="106" spans="1:8" ht="30" hidden="1" x14ac:dyDescent="0.25">
      <c r="A106" s="44"/>
      <c r="B106" s="48" t="s">
        <v>1362</v>
      </c>
      <c r="C106" s="44" t="s">
        <v>1289</v>
      </c>
      <c r="D106" s="44" t="s">
        <v>9</v>
      </c>
      <c r="E106" s="74">
        <v>7.61</v>
      </c>
      <c r="F106" s="74">
        <v>37.33</v>
      </c>
      <c r="G106" s="74"/>
      <c r="H106" s="74"/>
    </row>
    <row r="107" spans="1:8" ht="30" hidden="1" x14ac:dyDescent="0.25">
      <c r="A107" s="44"/>
      <c r="B107" s="48" t="s">
        <v>1363</v>
      </c>
      <c r="C107" s="44" t="s">
        <v>1290</v>
      </c>
      <c r="D107" s="44" t="s">
        <v>9</v>
      </c>
      <c r="E107" s="74">
        <v>30.31</v>
      </c>
      <c r="F107" s="74">
        <v>34.049999999999997</v>
      </c>
      <c r="G107" s="74"/>
      <c r="H107" s="74"/>
    </row>
    <row r="108" spans="1:8" ht="30" hidden="1" x14ac:dyDescent="0.25">
      <c r="A108" s="44"/>
      <c r="B108" s="48" t="s">
        <v>1364</v>
      </c>
      <c r="C108" s="44" t="s">
        <v>1291</v>
      </c>
      <c r="D108" s="44" t="s">
        <v>9</v>
      </c>
      <c r="E108" s="74">
        <v>36.090000000000003</v>
      </c>
      <c r="F108" s="74">
        <v>3.44</v>
      </c>
      <c r="G108" s="74"/>
      <c r="H108" s="74"/>
    </row>
    <row r="109" spans="1:8" ht="45" hidden="1" x14ac:dyDescent="0.25">
      <c r="A109" s="44"/>
      <c r="B109" s="48" t="s">
        <v>1365</v>
      </c>
      <c r="C109" s="44" t="s">
        <v>1292</v>
      </c>
      <c r="D109" s="44" t="s">
        <v>9</v>
      </c>
      <c r="E109" s="74">
        <v>23.92</v>
      </c>
      <c r="F109" s="74">
        <v>23.27</v>
      </c>
      <c r="G109" s="74"/>
      <c r="H109" s="74"/>
    </row>
    <row r="110" spans="1:8" ht="30" hidden="1" x14ac:dyDescent="0.25">
      <c r="A110" s="44"/>
      <c r="B110" s="48" t="s">
        <v>1366</v>
      </c>
      <c r="C110" s="44" t="s">
        <v>1293</v>
      </c>
      <c r="D110" s="44" t="s">
        <v>9</v>
      </c>
      <c r="E110" s="74">
        <v>2.0699999999999998</v>
      </c>
      <c r="F110" s="143">
        <v>1.9</v>
      </c>
      <c r="G110" s="143"/>
      <c r="H110" s="143"/>
    </row>
    <row r="111" spans="1:8" ht="30" hidden="1" x14ac:dyDescent="0.25">
      <c r="A111" s="64"/>
      <c r="B111" s="84" t="s">
        <v>1367</v>
      </c>
      <c r="C111" s="64" t="s">
        <v>1294</v>
      </c>
      <c r="D111" s="64" t="s">
        <v>9</v>
      </c>
      <c r="E111" s="144"/>
      <c r="F111" s="144"/>
      <c r="G111" s="144"/>
      <c r="H111" s="144"/>
    </row>
    <row r="112" spans="1:8" ht="30" hidden="1" x14ac:dyDescent="0.25">
      <c r="A112" s="61" t="s">
        <v>1295</v>
      </c>
      <c r="B112" s="62" t="s">
        <v>1296</v>
      </c>
      <c r="C112" s="63"/>
      <c r="D112" s="63"/>
      <c r="E112" s="63"/>
      <c r="F112" s="63"/>
      <c r="G112" s="63"/>
      <c r="H112" s="63"/>
    </row>
    <row r="113" spans="1:8" ht="45" hidden="1" x14ac:dyDescent="0.25">
      <c r="A113" s="64" t="s">
        <v>1298</v>
      </c>
      <c r="B113" s="65" t="s">
        <v>1297</v>
      </c>
      <c r="C113" s="64"/>
      <c r="D113" s="64" t="s">
        <v>9</v>
      </c>
      <c r="E113" s="54" t="e">
        <f>E114/E115*100</f>
        <v>#DIV/0!</v>
      </c>
      <c r="F113" s="54" t="e">
        <f>F114/F115*100</f>
        <v>#DIV/0!</v>
      </c>
      <c r="G113" s="54" t="e">
        <f>G114/G115*100</f>
        <v>#DIV/0!</v>
      </c>
      <c r="H113" s="54"/>
    </row>
    <row r="114" spans="1:8" ht="30" hidden="1" x14ac:dyDescent="0.25">
      <c r="A114" s="38"/>
      <c r="B114" s="68" t="s">
        <v>1299</v>
      </c>
      <c r="C114" s="38" t="s">
        <v>162</v>
      </c>
      <c r="D114" s="38" t="s">
        <v>1124</v>
      </c>
      <c r="E114" s="40"/>
      <c r="F114" s="40"/>
      <c r="G114" s="40"/>
      <c r="H114" s="40"/>
    </row>
    <row r="115" spans="1:8" ht="30" hidden="1" x14ac:dyDescent="0.25">
      <c r="A115" s="38"/>
      <c r="B115" s="68" t="s">
        <v>1300</v>
      </c>
      <c r="C115" s="38" t="s">
        <v>157</v>
      </c>
      <c r="D115" s="38" t="s">
        <v>1124</v>
      </c>
      <c r="E115" s="40"/>
      <c r="F115" s="40"/>
      <c r="G115" s="40"/>
      <c r="H115" s="40"/>
    </row>
    <row r="116" spans="1:8" hidden="1" x14ac:dyDescent="0.25">
      <c r="A116" s="61" t="s">
        <v>1301</v>
      </c>
      <c r="B116" s="62" t="s">
        <v>1302</v>
      </c>
      <c r="C116" s="63"/>
      <c r="D116" s="63"/>
      <c r="E116" s="63"/>
      <c r="F116" s="63"/>
      <c r="G116" s="63"/>
      <c r="H116" s="63"/>
    </row>
    <row r="117" spans="1:8" ht="45" hidden="1" x14ac:dyDescent="0.25">
      <c r="A117" s="64" t="s">
        <v>1304</v>
      </c>
      <c r="B117" s="65" t="s">
        <v>1303</v>
      </c>
      <c r="C117" s="63"/>
      <c r="D117" s="64" t="s">
        <v>9</v>
      </c>
      <c r="E117" s="54" t="e">
        <f>E118/E119*100</f>
        <v>#DIV/0!</v>
      </c>
      <c r="F117" s="54" t="e">
        <f>F118/F119*100</f>
        <v>#DIV/0!</v>
      </c>
      <c r="G117" s="54" t="e">
        <f>G118/G119*100</f>
        <v>#DIV/0!</v>
      </c>
      <c r="H117" s="54"/>
    </row>
    <row r="118" spans="1:8" ht="120" hidden="1" x14ac:dyDescent="0.25">
      <c r="A118" s="69"/>
      <c r="B118" s="68" t="s">
        <v>1305</v>
      </c>
      <c r="C118" s="38" t="s">
        <v>1306</v>
      </c>
      <c r="D118" s="38" t="s">
        <v>1124</v>
      </c>
      <c r="E118" s="40"/>
      <c r="F118" s="40"/>
      <c r="G118" s="40"/>
      <c r="H118" s="40"/>
    </row>
    <row r="119" spans="1:8" ht="105" hidden="1" x14ac:dyDescent="0.25">
      <c r="A119" s="69"/>
      <c r="B119" s="68" t="s">
        <v>1307</v>
      </c>
      <c r="C119" s="38" t="s">
        <v>1306</v>
      </c>
      <c r="D119" s="38" t="s">
        <v>1124</v>
      </c>
      <c r="E119" s="40"/>
      <c r="F119" s="40"/>
      <c r="G119" s="40"/>
      <c r="H119" s="40"/>
    </row>
    <row r="120" spans="1:8" ht="45" hidden="1" x14ac:dyDescent="0.25">
      <c r="A120" s="61" t="s">
        <v>1308</v>
      </c>
      <c r="B120" s="62" t="s">
        <v>1309</v>
      </c>
      <c r="C120" s="63"/>
      <c r="D120" s="63"/>
      <c r="E120" s="63"/>
      <c r="F120" s="63"/>
      <c r="G120" s="63"/>
      <c r="H120" s="63"/>
    </row>
    <row r="121" spans="1:8" ht="75" hidden="1" x14ac:dyDescent="0.25">
      <c r="A121" s="64" t="s">
        <v>1310</v>
      </c>
      <c r="B121" s="65" t="s">
        <v>1311</v>
      </c>
      <c r="C121" s="63"/>
      <c r="D121" s="64" t="s">
        <v>9</v>
      </c>
      <c r="E121" s="54" t="e">
        <f>E122/E123*100</f>
        <v>#DIV/0!</v>
      </c>
      <c r="F121" s="54" t="e">
        <f>F122/F123*100</f>
        <v>#DIV/0!</v>
      </c>
      <c r="G121" s="54" t="e">
        <f>G122/G123*100</f>
        <v>#DIV/0!</v>
      </c>
      <c r="H121" s="54"/>
    </row>
    <row r="122" spans="1:8" ht="60" hidden="1" x14ac:dyDescent="0.25">
      <c r="A122" s="38"/>
      <c r="B122" s="68" t="s">
        <v>1312</v>
      </c>
      <c r="C122" s="38" t="s">
        <v>162</v>
      </c>
      <c r="D122" s="38" t="s">
        <v>1124</v>
      </c>
      <c r="E122" s="40"/>
      <c r="F122" s="40"/>
      <c r="G122" s="40"/>
      <c r="H122" s="40"/>
    </row>
    <row r="123" spans="1:8" ht="30" hidden="1" x14ac:dyDescent="0.25">
      <c r="A123" s="38"/>
      <c r="B123" s="68" t="s">
        <v>1313</v>
      </c>
      <c r="C123" s="38" t="s">
        <v>157</v>
      </c>
      <c r="D123" s="38" t="s">
        <v>1124</v>
      </c>
      <c r="E123" s="40"/>
      <c r="F123" s="40"/>
      <c r="G123" s="40"/>
      <c r="H123" s="40"/>
    </row>
  </sheetData>
  <mergeCells count="7">
    <mergeCell ref="A95:G95"/>
    <mergeCell ref="A1:G1"/>
    <mergeCell ref="A2:G2"/>
    <mergeCell ref="A6:G6"/>
    <mergeCell ref="A24:G24"/>
    <mergeCell ref="A5:H5"/>
    <mergeCell ref="A45:H45"/>
  </mergeCells>
  <dataValidations count="1">
    <dataValidation type="whole" allowBlank="1" showInputMessage="1" showErrorMessage="1" errorTitle="Ошибка ввода" error="Попытка ввести данные отличные от числовых или целочисленных" sqref="E100:H100">
      <formula1>0</formula1>
      <formula2>999999999999</formula2>
    </dataValidation>
  </dataValidations>
  <pageMargins left="0.70866141732283472" right="0.70866141732283472" top="0.74803149606299213" bottom="0.74803149606299213" header="0.31496062992125984" footer="0.31496062992125984"/>
  <pageSetup paperSize="9" scale="6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'Дополнительная информация'!OLE_LINK1</vt:lpstr>
      <vt:lpstr>'Дополнительная информация'!Область_печати</vt:lpstr>
      <vt:lpstr>Дополнительное!Область_печати</vt:lpstr>
      <vt:lpstr>Дошкольное!Область_печати</vt:lpstr>
      <vt:lpstr>Общее!Область_печати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Admin</cp:lastModifiedBy>
  <cp:lastPrinted>2017-10-25T04:54:34Z</cp:lastPrinted>
  <dcterms:created xsi:type="dcterms:W3CDTF">2014-10-09T17:11:14Z</dcterms:created>
  <dcterms:modified xsi:type="dcterms:W3CDTF">2018-03-01T15:38:39Z</dcterms:modified>
</cp:coreProperties>
</file>