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11835" tabRatio="933" activeTab="8"/>
  </bookViews>
  <sheets>
    <sheet name="СВОД" sheetId="10" r:id="rId1"/>
    <sheet name="Дошкольное" sheetId="1" r:id="rId2"/>
    <sheet name="Общее" sheetId="5" r:id="rId3"/>
    <sheet name="Профессиональное" sheetId="2" state="hidden" r:id="rId4"/>
    <sheet name="Высшее" sheetId="3" state="hidden" r:id="rId5"/>
    <sheet name="Дополнительное" sheetId="6" r:id="rId6"/>
    <sheet name="Дополнительное (взрослых)" sheetId="7" state="hidden" r:id="rId7"/>
    <sheet name="Профессиональное обучение" sheetId="8" state="hidden" r:id="rId8"/>
    <sheet name="Дополнительная информация" sheetId="9" r:id="rId9"/>
  </sheets>
  <definedNames>
    <definedName name="OLE_LINK1" localSheetId="8">'Дополнительная информация'!$B$16</definedName>
    <definedName name="_xlnm.Print_Area" localSheetId="8">'Дополнительная информация'!$A$1:$E$104</definedName>
    <definedName name="_xlnm.Print_Area" localSheetId="5">Дополнительное!$A$1:$F$116</definedName>
    <definedName name="_xlnm.Print_Area" localSheetId="1">Дошкольное!$A$1:$E$270</definedName>
    <definedName name="_xlnm.Print_Area" localSheetId="2">Общее!$A$1:$E$472</definedName>
  </definedNames>
  <calcPr calcId="145621"/>
</workbook>
</file>

<file path=xl/calcChain.xml><?xml version="1.0" encoding="utf-8"?>
<calcChain xmlns="http://schemas.openxmlformats.org/spreadsheetml/2006/main">
  <c r="E40" i="1" l="1"/>
  <c r="F49" i="6" l="1"/>
  <c r="F111" i="6" l="1"/>
  <c r="F110" i="6"/>
  <c r="F109" i="6"/>
  <c r="F108" i="6"/>
  <c r="F103" i="6"/>
  <c r="F100" i="6"/>
  <c r="F97" i="6"/>
  <c r="F94" i="6"/>
  <c r="F90" i="6"/>
  <c r="F86" i="6"/>
  <c r="F83" i="6"/>
  <c r="F77" i="6"/>
  <c r="F72" i="6"/>
  <c r="F71" i="6"/>
  <c r="F70" i="6"/>
  <c r="F64" i="6"/>
  <c r="F63" i="6"/>
  <c r="F57" i="6"/>
  <c r="F56" i="6"/>
  <c r="F55" i="6"/>
  <c r="F51" i="6"/>
  <c r="F46" i="6"/>
  <c r="F28" i="6"/>
  <c r="F23" i="6" s="1"/>
  <c r="F8" i="6"/>
  <c r="E8" i="6"/>
  <c r="F22" i="6" l="1"/>
  <c r="F69" i="6"/>
  <c r="F18" i="6"/>
  <c r="F17" i="6"/>
  <c r="F21" i="6"/>
  <c r="F25" i="6"/>
  <c r="F20" i="6"/>
  <c r="F24" i="6"/>
  <c r="F19" i="6"/>
  <c r="E8" i="5" l="1"/>
  <c r="E74" i="5" l="1"/>
  <c r="E134" i="1" l="1"/>
  <c r="E109" i="1" l="1"/>
  <c r="E177" i="1"/>
  <c r="E119" i="5" l="1"/>
  <c r="E133" i="5" l="1"/>
  <c r="E136" i="5"/>
  <c r="E397" i="5" l="1"/>
  <c r="E112" i="5" l="1"/>
  <c r="E59" i="5" l="1"/>
  <c r="E80" i="5" l="1"/>
  <c r="E81" i="5"/>
  <c r="E79" i="1"/>
  <c r="E139" i="5" l="1"/>
  <c r="E262" i="5" l="1"/>
  <c r="E125" i="1" l="1"/>
  <c r="E167" i="5" l="1"/>
  <c r="E164" i="5"/>
  <c r="E18" i="5"/>
  <c r="E44" i="1" l="1"/>
  <c r="E84" i="9" l="1"/>
  <c r="E83" i="9"/>
  <c r="E284" i="5" l="1"/>
  <c r="E283" i="5"/>
  <c r="E275" i="5"/>
  <c r="E274" i="5"/>
  <c r="E104" i="5"/>
  <c r="E103" i="5"/>
  <c r="E236" i="1"/>
  <c r="E235" i="1"/>
  <c r="E217" i="1"/>
  <c r="E128" i="1"/>
  <c r="E106" i="1"/>
  <c r="E102" i="1"/>
  <c r="E99" i="1"/>
  <c r="E93" i="1"/>
  <c r="E96" i="1"/>
  <c r="G57" i="8" l="1"/>
  <c r="G52" i="8"/>
  <c r="G51" i="8"/>
  <c r="G38" i="8"/>
  <c r="G33" i="8"/>
  <c r="G29" i="8"/>
  <c r="G25" i="8"/>
  <c r="G21" i="8"/>
  <c r="G17" i="8"/>
  <c r="G10" i="8"/>
  <c r="G74" i="7"/>
  <c r="G68" i="7"/>
  <c r="G67" i="7"/>
  <c r="G62" i="7"/>
  <c r="G58" i="7"/>
  <c r="G50" i="7"/>
  <c r="G49" i="7"/>
  <c r="G48" i="7"/>
  <c r="G42" i="7"/>
  <c r="G41" i="7"/>
  <c r="G37" i="7"/>
  <c r="G32" i="7"/>
  <c r="G31" i="7"/>
  <c r="G26" i="7"/>
  <c r="G22" i="7"/>
  <c r="G14" i="7"/>
  <c r="G13" i="7" s="1"/>
  <c r="G10" i="7"/>
  <c r="G231" i="3"/>
  <c r="G212" i="3"/>
  <c r="G25" i="3"/>
  <c r="G22" i="3"/>
  <c r="G19" i="3"/>
  <c r="G13" i="3"/>
  <c r="G235" i="3"/>
  <c r="G234" i="3"/>
  <c r="G232" i="3"/>
  <c r="G216" i="3"/>
  <c r="G215" i="3"/>
  <c r="G213" i="3"/>
  <c r="G195" i="3"/>
  <c r="G192" i="3"/>
  <c r="G158" i="3"/>
  <c r="G101" i="3"/>
  <c r="G98" i="3"/>
  <c r="G26" i="3"/>
  <c r="G23" i="3"/>
  <c r="G20" i="3"/>
  <c r="G426" i="2"/>
  <c r="F426" i="2"/>
  <c r="E426" i="2"/>
  <c r="G321" i="2"/>
  <c r="F321" i="2"/>
  <c r="E321" i="2"/>
  <c r="G318" i="2"/>
  <c r="F318" i="2"/>
  <c r="E318" i="2"/>
  <c r="G297" i="2"/>
  <c r="F297" i="2"/>
  <c r="E297" i="2"/>
  <c r="G294" i="2"/>
  <c r="F294" i="2"/>
  <c r="E294" i="2"/>
  <c r="G182" i="2"/>
  <c r="F182" i="2"/>
  <c r="E182" i="2"/>
  <c r="G179" i="2"/>
  <c r="F179" i="2"/>
  <c r="E179" i="2"/>
  <c r="G17" i="2"/>
  <c r="F17" i="2"/>
  <c r="E17" i="2"/>
  <c r="G484" i="2"/>
  <c r="G475" i="2"/>
  <c r="G442" i="2"/>
  <c r="G418" i="2"/>
  <c r="G334" i="2"/>
  <c r="G234" i="2"/>
  <c r="G110" i="2"/>
  <c r="G113" i="2"/>
  <c r="G135" i="2"/>
  <c r="G136" i="2"/>
  <c r="G483" i="2"/>
  <c r="G474" i="2"/>
  <c r="G466" i="2"/>
  <c r="G465" i="2"/>
  <c r="G457" i="2"/>
  <c r="G456" i="2"/>
  <c r="G441" i="2"/>
  <c r="G433" i="2"/>
  <c r="G432" i="2"/>
  <c r="G419" i="2"/>
  <c r="G397" i="2"/>
  <c r="G380" i="2"/>
  <c r="G379" i="2"/>
  <c r="G370" i="2"/>
  <c r="G369" i="2"/>
  <c r="G355" i="2"/>
  <c r="G354" i="2"/>
  <c r="G344" i="2"/>
  <c r="G343" i="2"/>
  <c r="G335" i="2"/>
  <c r="G329" i="2"/>
  <c r="G326" i="2"/>
  <c r="G314" i="2"/>
  <c r="G311" i="2"/>
  <c r="G243" i="2"/>
  <c r="G235" i="2"/>
  <c r="G206" i="2"/>
  <c r="G205" i="2"/>
  <c r="G188" i="2"/>
  <c r="G187" i="2"/>
  <c r="G150" i="2"/>
  <c r="G139" i="2"/>
  <c r="G138" i="2"/>
  <c r="G129" i="2"/>
  <c r="G128" i="2"/>
  <c r="G114" i="2"/>
  <c r="G111" i="2"/>
  <c r="G103" i="2"/>
  <c r="G102" i="2"/>
  <c r="G93" i="2"/>
  <c r="G92" i="2"/>
  <c r="G78" i="2"/>
  <c r="G77" i="2"/>
  <c r="G75" i="2"/>
  <c r="G74" i="2"/>
  <c r="G72" i="2"/>
  <c r="G71" i="2"/>
  <c r="G62" i="2"/>
  <c r="G55" i="2"/>
  <c r="G54" i="2"/>
  <c r="G46" i="2"/>
  <c r="G45" i="2"/>
  <c r="G34" i="2"/>
  <c r="G25" i="2"/>
  <c r="G21" i="2"/>
  <c r="E69" i="1" l="1"/>
  <c r="F354" i="2" l="1"/>
  <c r="F419" i="2" l="1"/>
  <c r="E47" i="1"/>
  <c r="E51" i="1"/>
  <c r="E54" i="1"/>
  <c r="E42" i="1"/>
  <c r="E41" i="1"/>
  <c r="E39" i="1"/>
  <c r="E38" i="1"/>
  <c r="E91" i="1"/>
  <c r="E90" i="1"/>
  <c r="E89" i="1"/>
  <c r="E88" i="1"/>
  <c r="E87" i="1"/>
  <c r="E86" i="1"/>
  <c r="E146" i="1"/>
  <c r="E145" i="1"/>
  <c r="E143" i="1"/>
  <c r="E142" i="1"/>
  <c r="E151" i="1"/>
  <c r="E155" i="1"/>
  <c r="E158" i="1"/>
  <c r="E148" i="1"/>
  <c r="E141" i="1" s="1"/>
  <c r="E164" i="1"/>
  <c r="E163" i="1"/>
  <c r="E168" i="1"/>
  <c r="E165" i="1"/>
  <c r="E37" i="1" l="1"/>
  <c r="E144" i="1"/>
  <c r="E216" i="1"/>
  <c r="E215" i="1"/>
  <c r="E220" i="1"/>
  <c r="E245" i="1"/>
  <c r="E244" i="1"/>
  <c r="E64" i="1"/>
  <c r="E63" i="1"/>
  <c r="E76" i="1"/>
  <c r="E62" i="1" s="1"/>
  <c r="E73" i="1"/>
  <c r="E66" i="1"/>
  <c r="E59" i="1" l="1"/>
  <c r="E29" i="1"/>
  <c r="E214" i="1"/>
  <c r="F243" i="2" l="1"/>
  <c r="F235" i="2"/>
  <c r="F206" i="2"/>
  <c r="F205" i="2"/>
  <c r="F188" i="2"/>
  <c r="F187" i="2"/>
  <c r="F150" i="2"/>
  <c r="F138" i="2"/>
  <c r="F139" i="2"/>
  <c r="F136" i="2"/>
  <c r="F129" i="2"/>
  <c r="F128" i="2"/>
  <c r="F111" i="2"/>
  <c r="F114" i="2"/>
  <c r="F103" i="2"/>
  <c r="F102" i="2"/>
  <c r="F93" i="2"/>
  <c r="F92" i="2"/>
  <c r="F74" i="2"/>
  <c r="F71" i="2"/>
  <c r="F77" i="2"/>
  <c r="F72" i="2"/>
  <c r="F75" i="2"/>
  <c r="F78" i="2"/>
  <c r="F62" i="2"/>
  <c r="F55" i="2" l="1"/>
  <c r="F54" i="2"/>
  <c r="F49" i="2"/>
  <c r="F46" i="2" s="1"/>
  <c r="F45" i="2"/>
  <c r="F34" i="2"/>
  <c r="F25" i="2"/>
  <c r="F21" i="2" l="1"/>
  <c r="E344" i="2"/>
  <c r="E343" i="2"/>
  <c r="E335" i="2"/>
  <c r="E334" i="2"/>
  <c r="F344" i="2"/>
  <c r="F343" i="2"/>
  <c r="F335" i="2"/>
  <c r="F370" i="2"/>
  <c r="F369" i="2"/>
  <c r="F355" i="2"/>
  <c r="F380" i="2"/>
  <c r="F379" i="2"/>
  <c r="F397" i="2" l="1"/>
  <c r="F433" i="2"/>
  <c r="F432" i="2"/>
  <c r="F441" i="2"/>
  <c r="F457" i="2" l="1"/>
  <c r="F456" i="2"/>
  <c r="F466" i="2"/>
  <c r="F465" i="2"/>
  <c r="F474" i="2"/>
  <c r="F483" i="2"/>
  <c r="F26" i="3"/>
  <c r="F23" i="3"/>
  <c r="F20" i="3"/>
  <c r="F216" i="3" l="1"/>
  <c r="F215" i="3"/>
  <c r="F213" i="3"/>
  <c r="F234" i="3"/>
  <c r="F235" i="3"/>
  <c r="F232" i="3"/>
  <c r="F195" i="3"/>
  <c r="F192" i="3"/>
  <c r="F158" i="3"/>
  <c r="F101" i="3"/>
  <c r="F98" i="3"/>
  <c r="F13" i="3"/>
  <c r="F74" i="7" l="1"/>
  <c r="F68" i="7"/>
  <c r="F67" i="7"/>
  <c r="F62" i="7"/>
  <c r="F58" i="7"/>
  <c r="F50" i="7"/>
  <c r="F49" i="7"/>
  <c r="F48" i="7"/>
  <c r="F42" i="7"/>
  <c r="F41" i="7"/>
  <c r="F37" i="7"/>
  <c r="F32" i="7"/>
  <c r="F31" i="7"/>
  <c r="F26" i="7"/>
  <c r="F22" i="7"/>
  <c r="F14" i="7"/>
  <c r="F13" i="7" s="1"/>
  <c r="F10" i="7"/>
  <c r="F57" i="8" l="1"/>
  <c r="F52" i="8"/>
  <c r="F51" i="8"/>
  <c r="F38" i="8"/>
  <c r="F33" i="8"/>
  <c r="F29" i="8"/>
  <c r="F25" i="8"/>
  <c r="F21" i="8"/>
  <c r="F17" i="8"/>
  <c r="F10" i="8"/>
  <c r="F329" i="2" l="1"/>
  <c r="F326" i="2"/>
  <c r="F314" i="2"/>
  <c r="F311" i="2"/>
  <c r="E32" i="1" l="1"/>
  <c r="E19" i="1"/>
  <c r="E33" i="5" l="1"/>
  <c r="E11" i="1" l="1"/>
  <c r="E18" i="1"/>
  <c r="E11" i="8" l="1"/>
  <c r="E94" i="3" l="1"/>
  <c r="E264" i="1"/>
  <c r="E263" i="1"/>
  <c r="E265" i="1"/>
  <c r="E268" i="1"/>
  <c r="E255" i="1"/>
  <c r="E254" i="1"/>
  <c r="E259" i="1"/>
  <c r="E226" i="1"/>
  <c r="E225" i="1"/>
  <c r="E173" i="1"/>
  <c r="E172" i="1"/>
  <c r="E174" i="1"/>
  <c r="E131" i="1"/>
  <c r="E122" i="1"/>
  <c r="E121" i="1"/>
  <c r="E120" i="1"/>
  <c r="E117" i="1"/>
  <c r="E114" i="1"/>
  <c r="E118" i="1"/>
  <c r="E115" i="1"/>
  <c r="E462" i="5"/>
  <c r="E461" i="5"/>
  <c r="E449" i="5"/>
  <c r="E448" i="5"/>
  <c r="E436" i="5"/>
  <c r="E435" i="5"/>
  <c r="E423" i="5"/>
  <c r="E422" i="5"/>
  <c r="E410" i="5"/>
  <c r="E409" i="5"/>
  <c r="E396" i="5"/>
  <c r="E384" i="5"/>
  <c r="E383" i="5"/>
  <c r="E376" i="5"/>
  <c r="E375" i="5"/>
  <c r="E374" i="5"/>
  <c r="E369" i="5"/>
  <c r="E368" i="5"/>
  <c r="E367" i="5"/>
  <c r="E347" i="5"/>
  <c r="E346" i="5"/>
  <c r="E345" i="5"/>
  <c r="E342" i="5"/>
  <c r="E343" i="5"/>
  <c r="E344" i="5"/>
  <c r="E329" i="5"/>
  <c r="E328" i="5"/>
  <c r="E316" i="5"/>
  <c r="E315" i="5"/>
  <c r="E305" i="5"/>
  <c r="E304" i="5"/>
  <c r="E294" i="5"/>
  <c r="E293" i="5"/>
  <c r="E216" i="5"/>
  <c r="E219" i="5"/>
  <c r="E221" i="5"/>
  <c r="E220" i="5"/>
  <c r="E218" i="5"/>
  <c r="E217" i="5"/>
  <c r="E116" i="1" l="1"/>
  <c r="E113" i="1"/>
  <c r="E119" i="1"/>
  <c r="E202" i="5"/>
  <c r="E201" i="5"/>
  <c r="E200" i="5"/>
  <c r="E197" i="5"/>
  <c r="E198" i="5"/>
  <c r="E199" i="5"/>
  <c r="E184" i="5"/>
  <c r="E183" i="5"/>
  <c r="E168" i="5"/>
  <c r="E165" i="5"/>
  <c r="E138" i="5"/>
  <c r="E135" i="5"/>
  <c r="E132" i="5"/>
  <c r="E61" i="1"/>
  <c r="E60" i="1"/>
  <c r="E26" i="1"/>
  <c r="E23" i="1"/>
  <c r="E20" i="1"/>
  <c r="E9" i="1"/>
  <c r="E14" i="1"/>
  <c r="E8" i="1" s="1"/>
  <c r="E10" i="1"/>
  <c r="E113" i="5"/>
  <c r="E122" i="5"/>
  <c r="E125" i="5"/>
  <c r="E90" i="5"/>
  <c r="E89" i="5"/>
  <c r="E88" i="5"/>
  <c r="E97" i="5"/>
  <c r="E96" i="5"/>
  <c r="E95" i="5"/>
  <c r="E79" i="5"/>
  <c r="E73" i="5"/>
  <c r="E72" i="5"/>
  <c r="E71" i="5"/>
  <c r="E47" i="5"/>
  <c r="E41" i="5"/>
  <c r="E52" i="5"/>
  <c r="E51" i="5"/>
  <c r="E53" i="5"/>
  <c r="E56" i="5"/>
  <c r="E40" i="5"/>
  <c r="E39" i="5"/>
  <c r="E44" i="5"/>
  <c r="E64" i="5"/>
  <c r="E63" i="5"/>
  <c r="E16" i="5"/>
  <c r="E30" i="5"/>
  <c r="E27" i="5"/>
  <c r="E26" i="5"/>
  <c r="E25" i="5"/>
  <c r="E17" i="5"/>
  <c r="E21" i="5"/>
  <c r="E17" i="1" l="1"/>
  <c r="E38" i="5"/>
  <c r="E50" i="5"/>
  <c r="E15" i="5"/>
  <c r="E24" i="5"/>
  <c r="E10" i="8"/>
  <c r="E117" i="9"/>
  <c r="E113" i="9"/>
  <c r="E98" i="9"/>
  <c r="E92" i="9"/>
  <c r="E79" i="9"/>
  <c r="E52" i="9"/>
  <c r="E51" i="9"/>
  <c r="E50" i="9"/>
  <c r="E49" i="9"/>
  <c r="E48" i="9"/>
  <c r="E15" i="9"/>
  <c r="E14" i="9"/>
  <c r="E13" i="9"/>
  <c r="E121" i="9"/>
  <c r="E52" i="8"/>
  <c r="E51" i="8"/>
  <c r="E33" i="8"/>
  <c r="E25" i="8"/>
  <c r="E57" i="8"/>
  <c r="E38" i="8"/>
  <c r="E29" i="8"/>
  <c r="E21" i="8"/>
  <c r="E17" i="8"/>
  <c r="E74" i="7"/>
  <c r="E68" i="7"/>
  <c r="E67" i="7"/>
  <c r="E58" i="7"/>
  <c r="E50" i="7"/>
  <c r="E49" i="7"/>
  <c r="E48" i="7"/>
  <c r="E42" i="7"/>
  <c r="E41" i="7"/>
  <c r="E32" i="7"/>
  <c r="E31" i="7"/>
  <c r="E26" i="7"/>
  <c r="E22" i="7"/>
  <c r="E14" i="7"/>
  <c r="E13" i="7" s="1"/>
  <c r="E10" i="7"/>
  <c r="E62" i="7"/>
  <c r="E37" i="7"/>
  <c r="E195" i="3"/>
  <c r="E192" i="3"/>
  <c r="E158" i="3"/>
  <c r="E101" i="3"/>
  <c r="E98" i="3"/>
  <c r="E13" i="3"/>
  <c r="E329" i="2"/>
  <c r="E326" i="2"/>
  <c r="E314" i="2"/>
  <c r="E311" i="2"/>
  <c r="E167" i="2"/>
  <c r="E262" i="1"/>
  <c r="E253" i="1"/>
  <c r="E171" i="1"/>
  <c r="E162" i="1"/>
  <c r="E137" i="1"/>
  <c r="E97" i="9" l="1"/>
</calcChain>
</file>

<file path=xl/sharedStrings.xml><?xml version="1.0" encoding="utf-8"?>
<sst xmlns="http://schemas.openxmlformats.org/spreadsheetml/2006/main" count="5678" uniqueCount="1746">
  <si>
    <t>Показатели</t>
  </si>
  <si>
    <t>мониторинга системы образования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</si>
  <si>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</si>
  <si>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</si>
  <si>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</si>
  <si>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</si>
  <si>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</si>
  <si>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</si>
  <si>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</si>
  <si>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процент</t>
  </si>
  <si>
    <t>Источник информации</t>
  </si>
  <si>
    <t>Единицы измерения</t>
  </si>
  <si>
    <t>численность воспитанников в возрасте 3 - 6 лет (число полных лет) дошкольных образовательных организаций</t>
  </si>
  <si>
    <t>85-к раздел 2.2, строка 01, графы 7, 8, 9, 10</t>
  </si>
  <si>
    <t>численность детей в возрасте 3 - 6 лет (число полных лет), стоящих на учете для определения в дошкольные образовательные организации</t>
  </si>
  <si>
    <t>78-РИК раздел 2, строки 05, 06, 07, 08, графа 3</t>
  </si>
  <si>
    <t>Характеристика разреза наблюдения</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</si>
  <si>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t>
  </si>
  <si>
    <t>1.1.2.</t>
  </si>
  <si>
    <t>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</si>
  <si>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2.1, строка 01, графа 3</t>
  </si>
  <si>
    <t>численность детей в возрасте от 2 месяцев (численность детей в возрасте от 2 месяцев до 1 года принимается как 10/12 численности детей в возрасте до 1 года) до 7 лет включительно (на 1 января следующего за отчетным года)</t>
  </si>
  <si>
    <t>Демографические данные</t>
  </si>
  <si>
    <t xml:space="preserve">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t>
  </si>
  <si>
    <t>1.1.3.</t>
  </si>
  <si>
    <t>численность воспитанников частных образовательных организаций (включая филиалы), реализующих образовательные программы дошкольного образования</t>
  </si>
  <si>
    <t>численность воспитанников образовательных организаций (включая филиалы), реализующих образовательные программы дошкольного образования, - всего</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</si>
  <si>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</si>
  <si>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</si>
  <si>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</si>
  <si>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</si>
  <si>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численность воспитанников образовательных организаций (включая филиалы), реализующих образовательные программы дошкольного образования, обучающихся в группах кратковременного пребывания</t>
  </si>
  <si>
    <t>85-к раздел 2.1, строка 18, графа 3</t>
  </si>
  <si>
    <t>Кадровое обеспечение дошкольных образовательных организаций и оценка уровня заработной платы педагогических работников</t>
  </si>
  <si>
    <t>1.3.</t>
  </si>
  <si>
    <t>Численность воспитанников организаций дошкольного образования в расчете на 1 педагогического работника</t>
  </si>
  <si>
    <t>Удельный вес численности детей, обучающихся в группах кратковременного пребывания, в общей численности воспитанников дошкольных образовательных организаций</t>
  </si>
  <si>
    <t>1.3.1.</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</si>
  <si>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дошкольного образования</t>
  </si>
  <si>
    <t>85-к раздел 5.2, справка, строка 13 графа 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</si>
  <si>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</si>
  <si>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1.3.2.</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</si>
  <si>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 - всего</t>
  </si>
  <si>
    <t>ЗП-образование строка 04, графа 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</si>
  <si>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образования, - всего</t>
  </si>
  <si>
    <t>ЗП-образование строка 05, графа 3</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</si>
  <si>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t>
  </si>
  <si>
    <t>ЗП-образование строка 04, графа 1</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</si>
  <si>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</si>
  <si>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05, графа 1</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</si>
  <si>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</si>
  <si>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</si>
  <si>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</si>
  <si>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 xml:space="preserve">Площадь помещений, используемых непосредственно для нужд дошкольных образовательных организаций, в расчете на одного воспитанника </t>
  </si>
  <si>
    <t>1.4.1.</t>
  </si>
  <si>
    <t>общая площадь помещений, реально используемых непосредственно для нужд дошкольных образовательных организаций (включая филиалы; без учета организаций, деятельность которых приостановлена; без учета площади помещений, сданных в аренду (субаренду))</t>
  </si>
  <si>
    <t>85-к раздел 4.1, строка 02, графа 3</t>
  </si>
  <si>
    <t xml:space="preserve"> 85-к раздел 4.1, строка 02 графа 6</t>
  </si>
  <si>
    <t>численность воспитанников дошкольных образовательных организаций (включая филиалы)</t>
  </si>
  <si>
    <t xml:space="preserve"> (85-к раздел 2.1, строка 01, графа 3)</t>
  </si>
  <si>
    <t>1.4.2.</t>
  </si>
  <si>
    <t>число дошкольных образовательных организаций с учетом находящихся на капитальном ремонте (включая филиалы), имеющих водоснабжение</t>
  </si>
  <si>
    <t>85-к раздел 4.2, строка 05, графа 3</t>
  </si>
  <si>
    <t>число дошкольных образовательных организаций с учетом находящихся на капитальном ремонте (включая филиалы), имеющих центральное отопление</t>
  </si>
  <si>
    <t>85-к раздел 4.2, строка 04, графа 3</t>
  </si>
  <si>
    <t>число дошкольных образовательных организаций с учетом находящихся на капитальном ремонте (включая филиалы), имеющих канализацию</t>
  </si>
  <si>
    <t>85-к раздел 4.2, строка 06, графа 3</t>
  </si>
  <si>
    <t>число дошкольных образовательных организаций с учетом находящихся на капитальном ремонте (включая филиалы)</t>
  </si>
  <si>
    <t>85-к раздел 1.2, строка 01-04, графа 3</t>
  </si>
  <si>
    <t>Удельный вес числа организаций, имеющих водоснабжение, центральное отопление, канализацию, в общем числе дошкольных образовательных организаций:</t>
  </si>
  <si>
    <t>водоснабжение</t>
  </si>
  <si>
    <t>центральное отопление</t>
  </si>
  <si>
    <t xml:space="preserve">канализацию </t>
  </si>
  <si>
    <t>Удельный вес числа организаций, имеющих физкультурные залы, в общем числе дошкольных образовательных организаций</t>
  </si>
  <si>
    <t>1.4.3.</t>
  </si>
  <si>
    <t>число дошкольных образовательных организаций с учетом находящихся на капитальном ремонте (включая филиалы), имеющих физкультурные залы</t>
  </si>
  <si>
    <t>85-к раздел 4.1, строка 08</t>
  </si>
  <si>
    <t>Удельный вес числа организаций, имеющих закрытые плавательные бассейны, в общем числе дошкольных образовательных организаций</t>
  </si>
  <si>
    <t>1.4.4.</t>
  </si>
  <si>
    <t>число дошкольных образовательных организаций (включая филиалы), имеющих закрытые плавательные бассейны</t>
  </si>
  <si>
    <t>85-к раздел 4.1, строка 09</t>
  </si>
  <si>
    <t>число дошкольных образовательных организаций (включая филиалы)</t>
  </si>
  <si>
    <t>Число персональных компьютеров, доступных для использования детьми, в расчете на 100 воспитанников дошкольных образовательных организаций</t>
  </si>
  <si>
    <t>1.4.5.</t>
  </si>
  <si>
    <t>число персональных компьютеров в дошкольных образовательных организациях, с учетом находящихся на капитальном ремонте, доступных для использования детьми (включая филиалы)</t>
  </si>
  <si>
    <t>85-к раздел 4.2, строка 11</t>
  </si>
  <si>
    <t>численность воспитанников дошкольных образовательных организаций (включая филиалы) в возрасте 3 года и старше</t>
  </si>
  <si>
    <t>85-к раздел 2.2, строка 01, графы 7, 8, 9, 10, 11</t>
  </si>
  <si>
    <t>Условия получения дошкольного образования лицами с ограниченными возможностями здоровья и инвалидами</t>
  </si>
  <si>
    <t>1.5.</t>
  </si>
  <si>
    <t xml:space="preserve">Удельный вес численности детей с ограниченными возможностями здоровья в общей численности воспитанников дошкольных образовательных организаций </t>
  </si>
  <si>
    <t>1.5.1.</t>
  </si>
  <si>
    <t>численность детей с ограниченными возможностями здоровья, обучающихся в образовательных организациях (включая филиалы), реализующих образовательные программы дошкольного образования</t>
  </si>
  <si>
    <t>85-к раздел 2.1, строка 01, графа 5</t>
  </si>
  <si>
    <t>раздел 2.1, строка 01, графа 3</t>
  </si>
  <si>
    <t xml:space="preserve">Удельный вес численности детей-инвалидов в общей численности воспитанников дошкольных образовательных организаций </t>
  </si>
  <si>
    <t>1.5.2.</t>
  </si>
  <si>
    <t>численность детей-инвалидов, обучающихся в образовательных организациях (включая филиалы), реализующих образовательные программы дошкольного образования</t>
  </si>
  <si>
    <t>85-к раздел 2.2, строка 05</t>
  </si>
  <si>
    <t>Состояние здоровья лиц, обучающихся по программам дошкольного образования</t>
  </si>
  <si>
    <t>1.6.</t>
  </si>
  <si>
    <t xml:space="preserve">Пропущено дней по болезни одним ребенком в дошкольной образовательной организации в год </t>
  </si>
  <si>
    <t>1.6.1.</t>
  </si>
  <si>
    <t>число дней, пропущенных воспитанниками образовательных организаций (включая филиалы), реализующих образовательные программы дошкольного образования, по болезни</t>
  </si>
  <si>
    <t>85-к раздел 2.3, строка 03, графа 3</t>
  </si>
  <si>
    <t>среднегодовая 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</si>
  <si>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2.5, строка 10</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</si>
  <si>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</si>
  <si>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</si>
  <si>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</si>
  <si>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Темп роста числа дошкольных образовательных организаций</t>
  </si>
  <si>
    <t>1.7.1.</t>
  </si>
  <si>
    <t>число дошкольных образовательных организаций с учетом находящихся на капитальном ремонте (без учета филиалов) в отчетном году t</t>
  </si>
  <si>
    <t>85-к раздел 1.1, строка 01, графа 3 отчетный год</t>
  </si>
  <si>
    <t>85-к раздел 1.1, строка 01, графа 3 предыдущий год</t>
  </si>
  <si>
    <t>число дошкольных образовательных организаций с учетом находящихся на капитальном ремонте (без учета филиалов) в году t-1, предшествовавшем отчетному году t</t>
  </si>
  <si>
    <t>Финансово-экономическая деятельность дошкольных образовательных организаций</t>
  </si>
  <si>
    <t>1.8.</t>
  </si>
  <si>
    <t xml:space="preserve">Общий объем финансовых средств, поступивших в дошкольные образовательные организации, в расчете на одного воспитанника </t>
  </si>
  <si>
    <t>1.8.1.</t>
  </si>
  <si>
    <t>общий объем финансирования дошкольных образовательных организаций (включая филиалы)</t>
  </si>
  <si>
    <t>85-к раздел 5.1, строка 01, графа 3</t>
  </si>
  <si>
    <t>среднегодовая численность воспитанников дошкольных образовательных организаций (включая филиалы)</t>
  </si>
  <si>
    <t>1.8.2.</t>
  </si>
  <si>
    <t>Удельный вес финансовых средств от приносящей доход деятельности в общем объеме финансовых средств дошкольных образовательных организаций</t>
  </si>
  <si>
    <t>объем финансовых средств от приносящей доход деятельности (внебюджетных средств), поступивших в дошкольные образовательные организации (включая филиалы)</t>
  </si>
  <si>
    <t>85-к раздел 5.1, строка 06, графа 3</t>
  </si>
  <si>
    <t>Создание безопасных условий при организации образовательного процесса в дошкольных образовательных организациях</t>
  </si>
  <si>
    <t>1.9.</t>
  </si>
  <si>
    <t xml:space="preserve">Удельный вес числа организаций, здания которых находятся в аварийном состоянии, в общем числе дошкольных образовательных организаций </t>
  </si>
  <si>
    <t>1.9.1.</t>
  </si>
  <si>
    <t>число дошкольных образовательных организаций с учетом находящихся на капитальном ремонте (включая филиалы), здания которых находятся в аварийном состоянии</t>
  </si>
  <si>
    <t>85-к раздел 4.2, строка 08</t>
  </si>
  <si>
    <t>Удельный вес числа организаций, здания которых требуют капитального ремонта, в общем числе дошкольных образовательных организаций</t>
  </si>
  <si>
    <t>1.9.2.</t>
  </si>
  <si>
    <t>число дошкольных образовательных организаций (включая филиалы), здания которых требуют капитального ремонта</t>
  </si>
  <si>
    <t>2. Сведения о развитии начального общего образования, основного общего образования и среднего общего образования</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</si>
  <si>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образование, основное общее образование и среднее общее образование</t>
  </si>
  <si>
    <t>2.1.</t>
  </si>
  <si>
    <t>Охват детей начальным общим, основным общим и средним общим образованием (отношение численности учащихся, осваивающих образовательные программы начального общего, основного общего или среднего общего образования, к численности детей в возрасте 7 - 17 лет)</t>
  </si>
  <si>
    <t>2.1.1.</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</si>
  <si>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</si>
  <si>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76-РИК раздел 1.2 строка 01, графа 5</t>
  </si>
  <si>
    <t>численность обучающихся вечерних (сменных) общеобразовательных организаций (включая филиалы)</t>
  </si>
  <si>
    <t>СВ-1, раздел 3 строка 8, графа 8</t>
  </si>
  <si>
    <t>численность обучающихся в отделениях на базе основного общего образования образовательных организаций, реализующих образовательные программы среднего профессионального образования</t>
  </si>
  <si>
    <t>профтех-1 раздел 1 строка 04 графа 17</t>
  </si>
  <si>
    <t>численность обучающихся, осваивающих образовательные программы на базе основного общего образования в образовательных организациях, реализующих образовательные программы среднего профессионального образования</t>
  </si>
  <si>
    <t>СПО-1 раздел 2.1.2 строка 01 графа 17</t>
  </si>
  <si>
    <t>численность постоянного населения в возрасте 7 - 17 лет (на 1 января следующего за отчетным года)</t>
  </si>
  <si>
    <t>демографические данные</t>
  </si>
  <si>
    <t>Российская Федерация; субъекты Российской Федерации.</t>
  </si>
  <si>
    <t>Удельный вес численности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</si>
  <si>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2.1.2.</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</si>
  <si>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осваивающих образовательные программы, соответствующие требованиям федеральных государственных образовательных стандартов начального общего, основного общего и среднего общего образования</t>
  </si>
  <si>
    <t>дополнительная информация</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</si>
  <si>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</si>
  <si>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t>
  </si>
  <si>
    <t>2.1.3.</t>
  </si>
  <si>
    <t>численность респондентов (родителей учащихся общеобразовательных организаций), выбравших при ответе на вопрос анкеты "Рассматривали ли Вы при поступлении в данную школу наряду с ней другие возможные варианты или нет? (отметьте, пожалуйста, один ответ)" вариант "Нет, т.к. она единственная в нашем населенном пункте"</t>
  </si>
  <si>
    <t>Социологический опрос родителей учащихся общеобразовательных организаций</t>
  </si>
  <si>
    <t>численность респондентов (родителей учащихся общеобразовательных организаций), отвечавших на вопрос анкеты "Рассматривали ли Вы при поступлении в данную школу наряду с ней другие возможные варианты или нет? (отметьте, пожалуйста, один ответ)"</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</si>
  <si>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</si>
  <si>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</si>
  <si>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Удельный вес численности лиц, занимающихся во вторую и третью смены, в общей численности учащихся общеобразовательных организаций</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</si>
  <si>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</si>
  <si>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 третью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</si>
  <si>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</si>
  <si>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2.2.1.</t>
  </si>
  <si>
    <t xml:space="preserve">Удельный вес численности лиц, углубленно изучающих отдельные предметы, в общей численности учащихся общеобразовательных организаций </t>
  </si>
  <si>
    <t>2.2.2.</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</si>
  <si>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с углубленным изучением отдельных предметов</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</si>
  <si>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</si>
  <si>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</si>
  <si>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Численность учащихся в общеобразовательных организациях в расчете на 1 педагогического работника</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</si>
  <si>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</si>
  <si>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</si>
  <si>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83-РИК (сводная) раздел 1.1, строка 07, графа 3</t>
  </si>
  <si>
    <t>83-РИК (сводная) раздел 2.1, строка 07, графа 3</t>
  </si>
  <si>
    <t>2.3.</t>
  </si>
  <si>
    <t>2.3.1.</t>
  </si>
  <si>
    <t>Удельный вес численности учителей в возрасте до 35 лет в общей численности учителей общеобразовательных организаций</t>
  </si>
  <si>
    <t>2.3.2.</t>
  </si>
  <si>
    <t>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в возрасте до 35 лет</t>
  </si>
  <si>
    <t>83-РИК (сводная) раздел 1.1, строка 08, графа 26, 27</t>
  </si>
  <si>
    <t>83-РИК (сводная) раздел 2.1, строка 08, графа 26, 27</t>
  </si>
  <si>
    <t>общая 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</si>
  <si>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83-РИК (сводная) раздел 1.1, строка 08, графа 3</t>
  </si>
  <si>
    <t>83-РИК (сводная) раздел 2.1, строка 08, графа 3</t>
  </si>
  <si>
    <t>2.3.3.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</si>
  <si>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</si>
  <si>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05, графа 3</t>
  </si>
  <si>
    <t>фонд начисленной заработной платы учителей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</si>
  <si>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06, графа 3</t>
  </si>
  <si>
    <t>средняя численность учителей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</si>
  <si>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06, графа 1</t>
  </si>
  <si>
    <t>среднемесячная номинальная начисленная заработная плата в субъекте Российской Федерации</t>
  </si>
  <si>
    <t>П-4</t>
  </si>
  <si>
    <t>из них учителей</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</si>
  <si>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</si>
  <si>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</si>
  <si>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</si>
  <si>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 xml:space="preserve">Общая площадь всех помещений общеобразовательных организаций в расчете на одного учащегося </t>
  </si>
  <si>
    <t>2.4.1.</t>
  </si>
  <si>
    <t>общая площадь помещений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</si>
  <si>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общая площадь помещений вечерних (сменных) общеобразовательных организаций (включая филиалы)</t>
  </si>
  <si>
    <t>СВ-1 раздел 8, строка 03, графа 3</t>
  </si>
  <si>
    <t>76-РИК, раздел 1.2, строка 01,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</si>
  <si>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</si>
  <si>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 третью смену</t>
  </si>
  <si>
    <t>численность учащихся вечерних (сменных) общеобразовательных организаций (включая филиалы), обучающихся по очной форме обучения</t>
  </si>
  <si>
    <t>СВ-1 раздел 3, строка 08, графа 4</t>
  </si>
  <si>
    <t>численность учащихся вечерних (сменных) общеобразовательных организаций (включая филиалы), обучающихся по заочной форме обучения</t>
  </si>
  <si>
    <t>СВ-1 раздел 3, строка 08, графа 6</t>
  </si>
  <si>
    <t>Удельный вес числа организаций, имеющих водопровод, центральное отопление, канализацию,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</si>
  <si>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t>
  </si>
  <si>
    <t>водопровод</t>
  </si>
  <si>
    <t>канализацию</t>
  </si>
  <si>
    <t>число вечерних (сменных) общеобразовательных организаций (включая филиалы), имеющих:</t>
  </si>
  <si>
    <t>СВ-1 раздел 8, строка 36, графа 3</t>
  </si>
  <si>
    <t>СВ-1 раздел 8, строка 37, графа 3</t>
  </si>
  <si>
    <t>СВ-1 раздел 8, строка 38, графа 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</si>
  <si>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</si>
  <si>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число вечерних (сменных образовательных организаций (включая филиалы)</t>
  </si>
  <si>
    <t>СВ-1 раздел 8, строка 01, графа 3</t>
  </si>
  <si>
    <t>2.4.2.</t>
  </si>
  <si>
    <t>2.4.3.</t>
  </si>
  <si>
    <t>число компьютеров, используемых в учебных целях,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</si>
  <si>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имеющих доступ к Интернету,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</si>
  <si>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в вечерних (сменных) общеобразовательных организациях (включая филиалы)</t>
  </si>
  <si>
    <t>СВ-1 раздел 8, строка 51, графа 3</t>
  </si>
  <si>
    <t>число компьютеров, используемых в учебных целях, имеющих доступ к Интернету, в вечерних (сменных) общеобразовательных организациях (включая филиалы)</t>
  </si>
  <si>
    <t>численность учащихся вечерних (сменных) общеобразовательных организаций (включая филиалы)</t>
  </si>
  <si>
    <t>СВ-1 раздел 3, строка 08, графа 8</t>
  </si>
  <si>
    <t>Число персональных компьютеров, используемых в учебных целях, в расчете на 100 учащихся общеобразовательных организаций:</t>
  </si>
  <si>
    <t xml:space="preserve">имеющих доступ к Интернету </t>
  </si>
  <si>
    <t>Удельный вес числа общеобразовательных организаций, имеющих скорость подключения к сети Интернет от 1 Мбит/с и выше, в общем числе общеобразовательных организаций, подключенных к сети Интернет</t>
  </si>
  <si>
    <t>2.4.4.</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</si>
  <si>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скорость подключения к сети Интернет от 1 Мбит/с и выше</t>
  </si>
  <si>
    <t>число вечерних (сменных) общеобразовательных организаций (включая филиалы), имеющих скорость подключения к сети Интернет от 1 Мбит/с и выше</t>
  </si>
  <si>
    <t>СВ-1 раздел 8, строка 63, 64, графа 3</t>
  </si>
  <si>
    <t>число вечерних (сменных) общеобразовательных организаций (включая филиалы)</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</si>
  <si>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</si>
  <si>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Удельный вес численности детей с ограниченными возможностями здоровья, обучающихся в классах, не являющихся специальными (коррекционными), общеобразовательных организаций, в общей численности детей с ограниченными возможностями здоровья, обучающихся в общеобразовательных организациях</t>
  </si>
  <si>
    <t>численность обучающихся с ограниченными возможностями здоровья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</si>
  <si>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</si>
  <si>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2.5.1.</t>
  </si>
  <si>
    <t>2.5.</t>
  </si>
  <si>
    <t>Удельный вес численности детей-инвалидов, обучающихся в классах, не являющихся специальными (коррекционными), общеобразовательных организаций, в общей численности детей-инвалидов, обучающихся в общеобразовательных организациях</t>
  </si>
  <si>
    <t>2.5.2.</t>
  </si>
  <si>
    <t>численность детей-инвалидов, обучающихся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</si>
  <si>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</si>
  <si>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2.6.</t>
  </si>
  <si>
    <t>Результаты аттестации лиц, обучающихся по образовательным программам начального общего образования, основного общего образования и среднего общего образования</t>
  </si>
  <si>
    <t>база данных результатов ЕГЭ</t>
  </si>
  <si>
    <t>2.6.1.</t>
  </si>
  <si>
    <t>2.6.2.</t>
  </si>
  <si>
    <t>среднее значение тестовых баллов, полученных выпускниками, завершившими обучение по образовательным программам среднего общего образования, по результатам ЕГЭ по предмету i</t>
  </si>
  <si>
    <t>русский язык</t>
  </si>
  <si>
    <t>математика</t>
  </si>
  <si>
    <t>2.6.3.</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</si>
  <si>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 по математике; по русскому языку</t>
  </si>
  <si>
    <t>2.6.4.</t>
  </si>
  <si>
    <t>среднее значение тестовых баллов, полученных выпускниками, завершившими обучение по образовательным программам основного общего образования, по результатам ГИА по предмету i</t>
  </si>
  <si>
    <t>база данных результатов ГИА</t>
  </si>
  <si>
    <t>2.6.5.</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</si>
  <si>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</si>
  <si>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</si>
  <si>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 xml:space="preserve">Удельный вес лиц, обеспеченных горячим питанием, в общей численности обучающихся общеобразовательных организаций </t>
  </si>
  <si>
    <t>2.7.1.</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</si>
  <si>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 пользующихся горячим питанием</t>
  </si>
  <si>
    <t>численность обучающихся вечерних (сменных) общеобразовательных организаций (включая филиалы), пользующихся горячим питанием</t>
  </si>
  <si>
    <t>СВ-1 раздел 8, строка 23, графа 3</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</si>
  <si>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t>
  </si>
  <si>
    <t>2.7.2.</t>
  </si>
  <si>
    <t>Удельный вес числа организаций, имеющих логопедический пункт или логопедический кабинет, в общем числе общеобразовательных организаций</t>
  </si>
  <si>
    <t>число общеобразовательных организаций (включая филиалы), имеющих логопедический пункт или логопедический кабинет (без вечерних (сменных) общеобразовательных организаций)</t>
  </si>
  <si>
    <t>76-РИК раздел 1.1, строка 01, графа 5</t>
  </si>
  <si>
    <t>2.7.3.</t>
  </si>
  <si>
    <t xml:space="preserve">Удельный вес числа организаций, имеющих физкультурные залы,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</si>
  <si>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физкультурные залы</t>
  </si>
  <si>
    <t>число вечерних (сменных) общеобразовательных организаций (включая филиалы), имеющих физкультурные залы</t>
  </si>
  <si>
    <t>СВ-1 раздел 8, строка 11, графа 3</t>
  </si>
  <si>
    <t>2.7.4.</t>
  </si>
  <si>
    <t xml:space="preserve">Удельный вес числа организаций, имеющих плавательные бассейны,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</si>
  <si>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плавательные бассейны</t>
  </si>
  <si>
    <t>число вечерних (сменных) общеобразовательных организаций (включая филиалы), имеющих плавательные бассейны</t>
  </si>
  <si>
    <t>СВ-1 раздел 8, строка 12, графа 3</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</si>
  <si>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</si>
  <si>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</si>
  <si>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Темп роста числа общеобразовательных организаций</t>
  </si>
  <si>
    <t>2.8.1.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</si>
  <si>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отчетном году t</t>
  </si>
  <si>
    <t>число вечерних (сменных) общеобразовательных организаций (включая филиалы) в отчетном году t</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</si>
  <si>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году t-1, предшествовавшем отчетному году t</t>
  </si>
  <si>
    <t>число вечерних (сменных) общеобразовательных организаций (включая филиалы) в году t-1, предшествовавшем отчетному году t</t>
  </si>
  <si>
    <t>Финансово-экономическая деятельность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</si>
  <si>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2.9.</t>
  </si>
  <si>
    <t xml:space="preserve">Общий объем финансовых средств, поступивших в общеобразовательные организации, в расчете на одного учащегося </t>
  </si>
  <si>
    <t>объем финансирования государственных и муниципальных общеобразовательных организаций (включая филиалы)</t>
  </si>
  <si>
    <t>ОШ-2 (сводная) раздел 2, строка 01, графа 5</t>
  </si>
  <si>
    <t>объем финансирования частных общеобразовательных организаций (включая филиалы)</t>
  </si>
  <si>
    <t>ОШ-2 (сводная) раздел 2, строка 45, графа 5 - негосударственные</t>
  </si>
  <si>
    <t>среднегодовая численность учащихся государственных и муниципальных общеобразовательных организаций (включая филиалы)</t>
  </si>
  <si>
    <t>ОШ-2 (сводная) раздел 5, строка 01, графа 5</t>
  </si>
  <si>
    <t>среднегодовая численность учащихся частных общеобразовательных организаций (включая филиалы)</t>
  </si>
  <si>
    <t>ОШ-2 (сводная) раздел 5, строка 01, графа 8 - негосударственные</t>
  </si>
  <si>
    <t>2.9.2.</t>
  </si>
  <si>
    <t>2.9.1.</t>
  </si>
  <si>
    <t>Российская Федерация; субъекты Российской Федерации; государственные и муниципальные организации; частные организации</t>
  </si>
  <si>
    <t>Удельный вес финансовых средств от приносящей доход деятельности в общем объеме финансовых средств общеобразовательных организаций</t>
  </si>
  <si>
    <t>объем средств от приносящей доход деятельности (внебюджетных средств), поступивших в государственные и муниципальные общеобразовательные организации (включая филиалы)</t>
  </si>
  <si>
    <t>ОШ-2 (сводная) раздел 2, строка 06, графа 5</t>
  </si>
  <si>
    <t>объем средств от приносящей доход деятельности (внебюджетных средств), поступивших в частные общеобразовательные организации (включая филиалы)</t>
  </si>
  <si>
    <t>ОШ-2 (сводная) раздел 2, строка 50, графа 5 – негосударственные</t>
  </si>
  <si>
    <t>общий объем финансирования государственных и муниципальных общеобразовательных организаций (включая филиалы)</t>
  </si>
  <si>
    <t>общий объем финансирования частных общеобразовательных организаций (включая филиалы)</t>
  </si>
  <si>
    <t>ОШ-2 (сводная) раздел 2, строка 45, графа 5 – негосударственные</t>
  </si>
  <si>
    <t>Создание безопасных условий при организации образовательного процесса в общеобразовательных организациях</t>
  </si>
  <si>
    <t>2.10.</t>
  </si>
  <si>
    <t xml:space="preserve">Удельный вес числа организаций, имеющих пожарные краны и рукава, в общем числе общеобразовательных организаций </t>
  </si>
  <si>
    <t>2.10.1.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</si>
  <si>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пожарные краны и рукава</t>
  </si>
  <si>
    <t>число вечерних (сменных) общеобразовательных организаций (включая филиалы), имеющих пожарные краны и рукава</t>
  </si>
  <si>
    <t>СВ-1 раздел 8, строка 74, графа 3</t>
  </si>
  <si>
    <t>Удельный вес числа организаций, имеющих дымовые извещатели, в общем числе общеобразовательных организаций</t>
  </si>
  <si>
    <t>2.10.2.</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</si>
  <si>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дымовые извещатели</t>
  </si>
  <si>
    <t>число вечерних (сменных) общеобразовательных организаций (включая филиалы), имеющих дымовые извещатели</t>
  </si>
  <si>
    <t>СВ-1 раздел 8, строка 73, графа 3</t>
  </si>
  <si>
    <t>Удельный вес числа организаций, имеющих "тревожную кнопку", в общем числе общеобразовательных организаций</t>
  </si>
  <si>
    <t>2.10.3.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</si>
  <si>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"тревожную кнопку"</t>
  </si>
  <si>
    <t>число вечерних (сменных) общеобразовательных организаций (включая филиалы), имеющих "тревожную кнопку"</t>
  </si>
  <si>
    <t>СВ-1 раздел 8, строка 79, графа 3</t>
  </si>
  <si>
    <t>Удельный вес числа организаций, имеющих охрану,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</si>
  <si>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охрану</t>
  </si>
  <si>
    <t>число вечерних (сменных) общеобразовательных организаций (включая филиалы), имеющих охрану</t>
  </si>
  <si>
    <t>СВ-1 раздел 8, строка 76, графа 3</t>
  </si>
  <si>
    <t>2.10.4.</t>
  </si>
  <si>
    <t>2.10.5.</t>
  </si>
  <si>
    <t>Удельный вес числа организаций, имеющих систему видеонаблюдения,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</si>
  <si>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систему видеонаблюдения</t>
  </si>
  <si>
    <t>число вечерних (сменных) общеобразовательных организаций (включая филиалы), имеющих систему видеонаблюдения</t>
  </si>
  <si>
    <t>СВ-1 раздел 8, строка 78, графа 3</t>
  </si>
  <si>
    <t>2.10.6.</t>
  </si>
  <si>
    <t>Удельный вес числа организаций, здания которых находятся в аварийном состоянии,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</si>
  <si>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находятся в аварийном состоянии</t>
  </si>
  <si>
    <t>число вечерних (сменных) общеобразовательных организаций, здания которых находятся в аварийном состоянии (включая филиалы)</t>
  </si>
  <si>
    <t>СВ-1 раздел 8, строка 31, графа 3</t>
  </si>
  <si>
    <t>2.10.7.</t>
  </si>
  <si>
    <t>Удельный вес числа организаций, здания которых требуют капитального ремонта,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</si>
  <si>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требуют капитального ремонта</t>
  </si>
  <si>
    <t>число вечерних (сменных) общеобразовательных организаций (включая филиалы), здания которых требуют капитального ремонта</t>
  </si>
  <si>
    <t>СВ-1 раздел 8, строка 28, графа 3</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</si>
  <si>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</si>
  <si>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</si>
  <si>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</si>
  <si>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</si>
  <si>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</si>
  <si>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</si>
  <si>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</si>
  <si>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</si>
  <si>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</si>
  <si>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</si>
  <si>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</si>
  <si>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</si>
  <si>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</si>
  <si>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</si>
  <si>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</si>
  <si>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</si>
  <si>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</si>
  <si>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</si>
  <si>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</si>
  <si>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</si>
  <si>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</si>
  <si>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</si>
  <si>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</si>
  <si>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</si>
  <si>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</si>
  <si>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</si>
  <si>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</si>
  <si>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</si>
  <si>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</si>
  <si>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</si>
  <si>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</si>
  <si>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</si>
  <si>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</si>
  <si>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</si>
  <si>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</si>
  <si>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</si>
  <si>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</si>
  <si>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</si>
  <si>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</si>
  <si>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</si>
  <si>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</si>
  <si>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</si>
  <si>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</si>
  <si>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</si>
  <si>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</si>
  <si>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</si>
  <si>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</si>
  <si>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</si>
  <si>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</si>
  <si>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</si>
  <si>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</si>
  <si>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</si>
  <si>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</si>
  <si>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</si>
  <si>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</si>
  <si>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</si>
  <si>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</si>
  <si>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</si>
  <si>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</si>
  <si>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</si>
  <si>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</si>
  <si>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</si>
  <si>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</si>
  <si>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</si>
  <si>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</si>
  <si>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</si>
  <si>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</si>
  <si>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</si>
  <si>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</si>
  <si>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</si>
  <si>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</si>
  <si>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</si>
  <si>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</si>
  <si>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</si>
  <si>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</si>
  <si>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</si>
  <si>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</si>
  <si>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</si>
  <si>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</si>
  <si>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</si>
  <si>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</si>
  <si>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</si>
  <si>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</si>
  <si>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</si>
  <si>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</si>
  <si>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</si>
  <si>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</si>
  <si>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</si>
  <si>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</si>
  <si>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</si>
  <si>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</si>
  <si>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</si>
  <si>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</si>
  <si>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</si>
  <si>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</si>
  <si>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</si>
  <si>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</si>
  <si>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</si>
  <si>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</si>
  <si>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</si>
  <si>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</si>
  <si>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</si>
  <si>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</si>
  <si>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</si>
  <si>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</si>
  <si>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</si>
  <si>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</si>
  <si>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</si>
  <si>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</si>
  <si>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</si>
  <si>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</si>
  <si>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</si>
  <si>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</si>
  <si>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</si>
  <si>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</si>
  <si>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</si>
  <si>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</si>
  <si>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</si>
  <si>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</si>
  <si>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</si>
  <si>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</si>
  <si>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</si>
  <si>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</si>
  <si>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</si>
  <si>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</si>
  <si>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</si>
  <si>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</si>
  <si>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</si>
  <si>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</si>
  <si>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</si>
  <si>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</si>
  <si>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</si>
  <si>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</si>
  <si>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</si>
  <si>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</si>
  <si>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</si>
  <si>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</si>
  <si>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</si>
  <si>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</si>
  <si>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</si>
  <si>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3.3.8.</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</si>
  <si>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</si>
  <si>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</si>
  <si>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</si>
  <si>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</si>
  <si>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</si>
  <si>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</si>
  <si>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</si>
  <si>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</si>
  <si>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</si>
  <si>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</si>
  <si>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</si>
  <si>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</si>
  <si>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</si>
  <si>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</si>
  <si>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</si>
  <si>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</si>
  <si>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</si>
  <si>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</si>
  <si>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</si>
  <si>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</si>
  <si>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</si>
  <si>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</si>
  <si>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</si>
  <si>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</si>
  <si>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</si>
  <si>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</si>
  <si>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</si>
  <si>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</si>
  <si>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</si>
  <si>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</si>
  <si>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</si>
  <si>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</si>
  <si>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</si>
  <si>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</si>
  <si>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</si>
  <si>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</si>
  <si>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</si>
  <si>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</si>
  <si>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</si>
  <si>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</si>
  <si>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</si>
  <si>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</si>
  <si>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</si>
  <si>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</si>
  <si>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</si>
  <si>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</si>
  <si>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</si>
  <si>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</si>
  <si>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</si>
  <si>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</si>
  <si>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</si>
  <si>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</si>
  <si>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</si>
  <si>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</si>
  <si>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</si>
  <si>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</si>
  <si>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</si>
  <si>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</si>
  <si>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</si>
  <si>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</si>
  <si>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</si>
  <si>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</si>
  <si>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</si>
  <si>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</si>
  <si>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</si>
  <si>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</si>
  <si>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</si>
  <si>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</si>
  <si>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</si>
  <si>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</si>
  <si>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</si>
  <si>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</si>
  <si>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</si>
  <si>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</si>
  <si>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</si>
  <si>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</si>
  <si>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</si>
  <si>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</si>
  <si>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</si>
  <si>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</si>
  <si>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</si>
  <si>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</si>
  <si>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</si>
  <si>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</si>
  <si>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</si>
  <si>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</si>
  <si>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</si>
  <si>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</si>
  <si>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</si>
  <si>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</si>
  <si>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</si>
  <si>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</si>
  <si>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</si>
  <si>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</si>
  <si>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</si>
  <si>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</si>
  <si>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</si>
  <si>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</si>
  <si>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</si>
  <si>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</si>
  <si>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</si>
  <si>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</si>
  <si>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</si>
  <si>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</si>
  <si>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</si>
  <si>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</si>
  <si>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</si>
  <si>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</si>
  <si>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</si>
  <si>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</si>
  <si>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</si>
  <si>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</si>
  <si>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</si>
  <si>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</si>
  <si>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</si>
  <si>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</si>
  <si>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</si>
  <si>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</si>
  <si>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</si>
  <si>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</si>
  <si>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</si>
  <si>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</si>
  <si>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</si>
  <si>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</si>
  <si>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</si>
  <si>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</si>
  <si>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</si>
  <si>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</si>
  <si>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</si>
  <si>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</si>
  <si>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</si>
  <si>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</si>
  <si>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</si>
  <si>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</si>
  <si>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</si>
  <si>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</si>
  <si>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</si>
  <si>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</si>
  <si>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</si>
  <si>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</si>
  <si>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</si>
  <si>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</si>
  <si>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</si>
  <si>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</si>
  <si>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</si>
  <si>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</si>
  <si>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</si>
  <si>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</si>
  <si>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</si>
  <si>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</si>
  <si>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</si>
  <si>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</si>
  <si>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</si>
  <si>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</si>
  <si>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</si>
  <si>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</si>
  <si>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</si>
  <si>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</si>
  <si>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</si>
  <si>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</si>
  <si>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</si>
  <si>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</si>
  <si>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</si>
  <si>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</si>
  <si>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</si>
  <si>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</si>
  <si>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</si>
  <si>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</si>
  <si>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</si>
  <si>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</si>
  <si>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</si>
  <si>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</si>
  <si>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</si>
  <si>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</si>
  <si>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</si>
  <si>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</si>
  <si>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</si>
  <si>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</si>
  <si>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</si>
  <si>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</si>
  <si>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</si>
  <si>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</si>
  <si>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</si>
  <si>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</si>
  <si>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</si>
  <si>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</si>
  <si>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</si>
  <si>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</si>
  <si>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</si>
  <si>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</si>
  <si>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</si>
  <si>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</si>
  <si>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</si>
  <si>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</si>
  <si>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</si>
  <si>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</si>
  <si>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</si>
  <si>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</si>
  <si>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</si>
  <si>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</si>
  <si>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</si>
  <si>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</si>
  <si>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</si>
  <si>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</si>
  <si>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</si>
  <si>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</si>
  <si>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</si>
  <si>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</si>
  <si>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</si>
  <si>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</si>
  <si>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</si>
  <si>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</si>
  <si>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</si>
  <si>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</si>
  <si>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</si>
  <si>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</si>
  <si>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</si>
  <si>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</si>
  <si>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</si>
  <si>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</si>
  <si>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</si>
  <si>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</si>
  <si>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</si>
  <si>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</si>
  <si>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</si>
  <si>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</si>
  <si>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</si>
  <si>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</si>
  <si>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</si>
  <si>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</si>
  <si>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</si>
  <si>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</si>
  <si>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</si>
  <si>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</si>
  <si>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</si>
  <si>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</si>
  <si>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</si>
  <si>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</si>
  <si>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</si>
  <si>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</si>
  <si>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</si>
  <si>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</si>
  <si>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</si>
  <si>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</si>
  <si>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</si>
  <si>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</si>
  <si>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</si>
  <si>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</si>
  <si>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</si>
  <si>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</si>
  <si>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</si>
  <si>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</si>
  <si>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</si>
  <si>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</si>
  <si>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</si>
  <si>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</si>
  <si>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</si>
  <si>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</si>
  <si>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</si>
  <si>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</si>
  <si>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</si>
  <si>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</si>
  <si>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</si>
  <si>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</si>
  <si>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</si>
  <si>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</si>
  <si>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</si>
  <si>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</si>
  <si>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</si>
  <si>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</si>
  <si>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</si>
  <si>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</si>
  <si>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</si>
  <si>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</si>
  <si>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</si>
  <si>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</si>
  <si>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</si>
  <si>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</si>
  <si>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</si>
  <si>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</si>
  <si>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</si>
  <si>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</si>
  <si>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</si>
  <si>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</si>
  <si>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</si>
  <si>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</si>
  <si>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</si>
  <si>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</si>
  <si>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</si>
  <si>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</si>
  <si>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</si>
  <si>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</si>
  <si>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</si>
  <si>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</si>
  <si>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</si>
  <si>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</si>
  <si>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</si>
  <si>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</si>
  <si>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</si>
  <si>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</si>
  <si>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</si>
  <si>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</si>
  <si>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</si>
  <si>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</si>
  <si>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</si>
  <si>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</si>
  <si>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</si>
  <si>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</si>
  <si>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</si>
  <si>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</si>
  <si>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</si>
  <si>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</si>
  <si>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</si>
  <si>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</si>
  <si>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</si>
  <si>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</si>
  <si>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</si>
  <si>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</si>
  <si>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</si>
  <si>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</si>
  <si>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</si>
  <si>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</si>
  <si>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</si>
  <si>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</si>
  <si>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</si>
  <si>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</si>
  <si>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</si>
  <si>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</si>
  <si>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</si>
  <si>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</si>
  <si>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</si>
  <si>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</si>
  <si>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</si>
  <si>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</si>
  <si>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</si>
  <si>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</si>
  <si>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</si>
  <si>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</si>
  <si>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</si>
  <si>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</si>
  <si>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</si>
  <si>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</si>
  <si>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</si>
  <si>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</si>
  <si>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</si>
  <si>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</si>
  <si>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</si>
  <si>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</si>
  <si>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</si>
  <si>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</si>
  <si>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</si>
  <si>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</si>
  <si>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</si>
  <si>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</si>
  <si>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</si>
  <si>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</si>
  <si>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</si>
  <si>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</si>
  <si>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</si>
  <si>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</si>
  <si>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</si>
  <si>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</si>
  <si>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</si>
  <si>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</si>
  <si>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</si>
  <si>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</si>
  <si>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</si>
  <si>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</si>
  <si>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</si>
  <si>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</si>
  <si>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</si>
  <si>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</si>
  <si>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</si>
  <si>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</si>
  <si>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</si>
  <si>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</si>
  <si>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</si>
  <si>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</si>
  <si>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</si>
  <si>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</si>
  <si>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</si>
  <si>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</si>
  <si>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</si>
  <si>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</si>
  <si>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</si>
  <si>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</si>
  <si>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</si>
  <si>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</si>
  <si>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</si>
  <si>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</si>
  <si>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</si>
  <si>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</si>
  <si>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</si>
  <si>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</si>
  <si>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</si>
  <si>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</si>
  <si>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</si>
  <si>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</si>
  <si>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</si>
  <si>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</si>
  <si>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</si>
  <si>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</si>
  <si>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</si>
  <si>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</si>
  <si>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</si>
  <si>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</si>
  <si>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</si>
  <si>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</si>
  <si>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</si>
  <si>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</si>
  <si>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</si>
  <si>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</si>
  <si>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</si>
  <si>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</si>
  <si>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</si>
  <si>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</si>
  <si>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</si>
  <si>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</si>
  <si>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</si>
  <si>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5. Сведения о развитии дополнительного образования детей и взрослых</t>
  </si>
  <si>
    <t>Численность населения, обучающегося по дополнительным общеобразовательным программам</t>
  </si>
  <si>
    <t>5.1.</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</si>
  <si>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t>
  </si>
  <si>
    <t>5.1.1.</t>
  </si>
  <si>
    <t>численность детей, обучающихся в образовательных организациях дополнительного образования (включая филиалы) (указывается на основе данных о возрастном составе обучающихся)</t>
  </si>
  <si>
    <t>1-ДО (сводная) раздел 6, строка, 01, графы 04</t>
  </si>
  <si>
    <t>1-ДО (сводная) раздел 6, строка, 01, графы 05</t>
  </si>
  <si>
    <t>1-ДО (сводная) раздел 6, строка, 01, графы 06</t>
  </si>
  <si>
    <t>численность детей, обучающихся в образовательных организациях дополнительного образования (включая филиалы) - в музыкальных, художественных, хореографических школах и школах искусств (указывается на основе данных о возрастном составе обучающихся)</t>
  </si>
  <si>
    <t>1-ДМШ раздел 2. Строка 40, графа 3</t>
  </si>
  <si>
    <t>численность детей, обучающихся в образовательных организациях дополнительного образования (включая филиалы) - в детских, юношеских спортивных школах</t>
  </si>
  <si>
    <t>5-ФК раздел 2, строка 112, графа 5</t>
  </si>
  <si>
    <t>численность населения в возрасте 5 - 18 лет на 1 января следующего за отчетным года</t>
  </si>
  <si>
    <t>5.2.</t>
  </si>
  <si>
    <t>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t>
  </si>
  <si>
    <t>Структура численности обучающихся в организациях дополнительного образования по видам образовательной деятельности (удельный вес численности детей, обучающихся в организациях, реализующих дополнительные общеобразовательные программы различных видов, в общей численности детей, обучающихся в организациях, реализующих дополнительные общеобразовательные программы)</t>
  </si>
  <si>
    <t>5.2.1.</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</si>
  <si>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по видам образовательной деятельности:</t>
  </si>
  <si>
    <t>работающие по всем видам образовательной деятельности</t>
  </si>
  <si>
    <t>1-ДО (сводная), раздел 4, строка 02, графа 5</t>
  </si>
  <si>
    <t>1-ДО (сводная), раздел 4, строка 03, графа 5</t>
  </si>
  <si>
    <t>1-ДО (сводная), раздел 4, строка 04, графа 5</t>
  </si>
  <si>
    <t>1-ДО (сводная), раздел 4, строка 06, графа 5</t>
  </si>
  <si>
    <t>1-ДО (сводная), раздел 4, строка 05, графа 5</t>
  </si>
  <si>
    <t>1-ДО (сводная), раздел 4, строка 07, графа 5</t>
  </si>
  <si>
    <t>1-ДО (сводная), раздел 4, строка 08, графа 5</t>
  </si>
  <si>
    <t>1-ДО (сводная), раздел 4, строка 09, графа 5</t>
  </si>
  <si>
    <t>1-ДО (сводная), раздел 4, строка 10, графа 5</t>
  </si>
  <si>
    <t>художественная</t>
  </si>
  <si>
    <t>эколого-биологическая</t>
  </si>
  <si>
    <t>туристско-краеведческая</t>
  </si>
  <si>
    <t>техническая</t>
  </si>
  <si>
    <t>спортивная</t>
  </si>
  <si>
    <t>военно-патриотическая и спортивно-техническая</t>
  </si>
  <si>
    <t>другие</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</si>
  <si>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музыкальных, художественных, хореографических школах и школах искусств</t>
  </si>
  <si>
    <t>1-ДМШ раздел 2, строка 40, графа 3</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</si>
  <si>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детских, юношеских спортивных школах</t>
  </si>
  <si>
    <t>образование</t>
  </si>
  <si>
    <t>культура</t>
  </si>
  <si>
    <t>спорт</t>
  </si>
  <si>
    <t>5.3.</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</si>
  <si>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</si>
  <si>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 xml:space="preserve">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t>
  </si>
  <si>
    <t>5.3.1.</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</si>
  <si>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 - всего</t>
  </si>
  <si>
    <t>ЗП-образование строка 07, графа 3</t>
  </si>
  <si>
    <t>средняя численность педагогических работников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t>
  </si>
  <si>
    <t>ЗП-образование строка 07, графа 1</t>
  </si>
  <si>
    <t>среднемесячная номинальная начисленная заработная плата в субъекте Российской Федерации.</t>
  </si>
  <si>
    <t>5.4.</t>
  </si>
  <si>
    <t>Материально-техническое и информационное обеспечение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</si>
  <si>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Общая площадь всех помещений организаций дополнительного образования в расчете на одного обучающегося </t>
  </si>
  <si>
    <t>5.4.1.</t>
  </si>
  <si>
    <t>общая площадь всех помещений образовательных организаций дополнительного образования (включая филиалы), реализующих дополнительные общеобразовательные программы для детей</t>
  </si>
  <si>
    <t>численность детей, обучающихся в образовательных организациях дополнительного образования (включая филиалы)</t>
  </si>
  <si>
    <t>5.4.2.</t>
  </si>
  <si>
    <t>Удельный вес числа организаций, имеющих водопровод, центральное отопление, канализацию,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</si>
  <si>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водопровод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</si>
  <si>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центральное отопление</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</si>
  <si>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канализацию</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</si>
  <si>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t>
  </si>
  <si>
    <t>5.4.3.</t>
  </si>
  <si>
    <t>Число персональных компьютеров, используемых в учебных целях, в расчете на 100 обучающихся организаций дополнительного образования:</t>
  </si>
  <si>
    <t>число персональных компьютеров, используемых в учебных целях, в образовательных организациях дополнительного образования (включая филиалы), реализующих дополнительные общеобразовательные программы для детей</t>
  </si>
  <si>
    <t xml:space="preserve">число персональных компьютеров, используемых в учебных целях, имеющих доступ к Интернету, в образовательных организациях дополнительного образования (включая филиалы), реализующих дополнительные общеобразовательные программы для детей </t>
  </si>
  <si>
    <t>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t>
  </si>
  <si>
    <t>5.5.</t>
  </si>
  <si>
    <t xml:space="preserve">Темп роста числа образовательных организаций дополнительного образования </t>
  </si>
  <si>
    <t>5.5.1.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</si>
  <si>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системы образования в отчетном году t</t>
  </si>
  <si>
    <t>число музыкальных, художественных, хореографических школ и школ искусств в отчетном году t</t>
  </si>
  <si>
    <t>число детских, юношеских спортивных школ в отчетном году t</t>
  </si>
  <si>
    <t>5-ФК раздел 1, строка 04, графа 3 – отчетный год</t>
  </si>
  <si>
    <t>1-ДМШ - отчетный год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</si>
  <si>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в году t-1, предшествовавшем отчетному году t</t>
  </si>
  <si>
    <t>число музыкальных, художественных, хореографических школ и школ искусств в году t-1, предшествовавшем отчетному году t</t>
  </si>
  <si>
    <t>1-ДМШ - предыдущий год</t>
  </si>
  <si>
    <t>число детских, юношеских спортивных школ в году t-1, предшествовавшем отчетному году t</t>
  </si>
  <si>
    <t>5-ФК раздел 1, строка 04, графа 3 – предыдущий год</t>
  </si>
  <si>
    <t>5.6.</t>
  </si>
  <si>
    <t>Финансово-экономическая деятельность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</si>
  <si>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Общий объем финансовых средств, поступивших в образовательные организации дополнительного образования, в расчете на одного обучающегося </t>
  </si>
  <si>
    <t>5.6.1.</t>
  </si>
  <si>
    <t>общий объем финансирования образовательных организаций дополнительного образования (включая филиалы), реализующих дополнительные общеобразовательные программы для детей</t>
  </si>
  <si>
    <t xml:space="preserve">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t>
  </si>
  <si>
    <t>объем средств от приносящей доход деятельности (внебюджетных средств), поступивших в образовательные организации дополнительного образования (включая филиалы), реализующие дополнительные общеобразовательные программы для детейи</t>
  </si>
  <si>
    <t>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t>
  </si>
  <si>
    <t>5.7.</t>
  </si>
  <si>
    <t>5.7.1.</t>
  </si>
  <si>
    <t>Удельный вес числа организаций, имеющих филиалы, в общем числе образовательных организаций дополнительного образования</t>
  </si>
  <si>
    <t>число организаций дополнительного образования (включая филиалы), реализующих дополнительные общеобразовательные программы для детей, имеющих филиалы</t>
  </si>
  <si>
    <t>число организаций дополнительного образования (включая филиалы), реализующих дополнительные общеобразовательные программы для детей</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</si>
  <si>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</si>
  <si>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5.8.</t>
  </si>
  <si>
    <t xml:space="preserve">Удельный вес числа организаций, имеющих пожарные краны и рукава, в общем числе образовательных организаций дополнительного образования </t>
  </si>
  <si>
    <t>5.8.1.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</si>
  <si>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пожарные краны и рукава</t>
  </si>
  <si>
    <t>5.8.2.</t>
  </si>
  <si>
    <t>Удельный вес числа организаций, имеющих дымовые извещатели,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</si>
  <si>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дымовые извещатели</t>
  </si>
  <si>
    <t>5.8.3.</t>
  </si>
  <si>
    <t xml:space="preserve">Удельный вес числа организаций, здания которых находятся в аварийном состоянии,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</si>
  <si>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находятся в аварийном состоянии</t>
  </si>
  <si>
    <t>5.8.4.</t>
  </si>
  <si>
    <t xml:space="preserve">Удельный вес числа организаций, здания которых требуют капитального ремонта,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</si>
  <si>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требуют капитального ремонта</t>
  </si>
  <si>
    <t>Учебные и внеучебные достижения лиц, обучающихся по программам дополнительного образования детей</t>
  </si>
  <si>
    <t>5.9.</t>
  </si>
  <si>
    <t>5.9.1.</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</si>
  <si>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</si>
  <si>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</si>
  <si>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</si>
  <si>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</si>
  <si>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</si>
  <si>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</si>
  <si>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</si>
  <si>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</si>
  <si>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</si>
  <si>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</si>
  <si>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</si>
  <si>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</si>
  <si>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</si>
  <si>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</si>
  <si>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</si>
  <si>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</si>
  <si>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</si>
  <si>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</si>
  <si>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</si>
  <si>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</si>
  <si>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</si>
  <si>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</si>
  <si>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</si>
  <si>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</si>
  <si>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</si>
  <si>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</si>
  <si>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</si>
  <si>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</si>
  <si>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</si>
  <si>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</si>
  <si>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</si>
  <si>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</si>
  <si>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</si>
  <si>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</si>
  <si>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</si>
  <si>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</si>
  <si>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</si>
  <si>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</si>
  <si>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</si>
  <si>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</si>
  <si>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</si>
  <si>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</si>
  <si>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</si>
  <si>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</si>
  <si>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</si>
  <si>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</si>
  <si>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</si>
  <si>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</si>
  <si>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</si>
  <si>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</si>
  <si>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</si>
  <si>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</si>
  <si>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</si>
  <si>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</si>
  <si>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</si>
  <si>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</si>
  <si>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</si>
  <si>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</si>
  <si>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</si>
  <si>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</si>
  <si>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</si>
  <si>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</si>
  <si>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</si>
  <si>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</si>
  <si>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</si>
  <si>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</si>
  <si>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</si>
  <si>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</si>
  <si>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</si>
  <si>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</si>
  <si>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</si>
  <si>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</si>
  <si>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</si>
  <si>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</si>
  <si>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</si>
  <si>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</si>
  <si>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</si>
  <si>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</si>
  <si>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</si>
  <si>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</si>
  <si>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</si>
  <si>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</si>
  <si>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</si>
  <si>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</si>
  <si>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</si>
  <si>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</si>
  <si>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</si>
  <si>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</si>
  <si>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</si>
  <si>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</si>
  <si>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</si>
  <si>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</si>
  <si>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</si>
  <si>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</si>
  <si>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</si>
  <si>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</si>
  <si>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</si>
  <si>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</si>
  <si>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</si>
  <si>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</si>
  <si>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</si>
  <si>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</si>
  <si>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</si>
  <si>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</si>
  <si>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</si>
  <si>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</si>
  <si>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</si>
  <si>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</si>
  <si>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</si>
  <si>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</si>
  <si>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</si>
  <si>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</si>
  <si>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</si>
  <si>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</si>
  <si>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</si>
  <si>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</si>
  <si>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</si>
  <si>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</si>
  <si>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</si>
  <si>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</si>
  <si>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</si>
  <si>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</si>
  <si>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</si>
  <si>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</si>
  <si>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</si>
  <si>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</si>
  <si>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</si>
  <si>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</si>
  <si>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</si>
  <si>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</si>
  <si>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</si>
  <si>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</si>
  <si>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</si>
  <si>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</si>
  <si>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</si>
  <si>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</si>
  <si>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</si>
  <si>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</si>
  <si>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</si>
  <si>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</si>
  <si>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</si>
  <si>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</si>
  <si>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</si>
  <si>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</si>
  <si>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</si>
  <si>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</si>
  <si>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</si>
  <si>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</si>
  <si>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</si>
  <si>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</si>
  <si>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</si>
  <si>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</si>
  <si>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</si>
  <si>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</si>
  <si>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</si>
  <si>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</si>
  <si>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</si>
  <si>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</si>
  <si>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</si>
  <si>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Сведения об интеграции образования и науки, а также образования и сферы труда</t>
  </si>
  <si>
    <t>Численность населения, обучающегося по программам профессионального обучения</t>
  </si>
  <si>
    <t xml:space="preserve">Удельный вес сектора организаций высшего образования во внутренних затратах на исследования и разработки </t>
  </si>
  <si>
    <t>8.1.1.</t>
  </si>
  <si>
    <t>внутренние затраты на исследования и разработки сектора высшего образования</t>
  </si>
  <si>
    <t>2-наука раздел 6, строка 606, графа 3</t>
  </si>
  <si>
    <t>внутренние затраты на исследования и разработки – всего</t>
  </si>
  <si>
    <t>2-наука раздел 6, строка 601, графа 3</t>
  </si>
  <si>
    <t>Участие организаций различных отраслей экономики в обеспечении и осуществлении образовательной деятельности</t>
  </si>
  <si>
    <t>исключительно профессиональной подготовки квалифицированных рабочих, служащих</t>
  </si>
  <si>
    <t>Оценка представителями организаций реального сектора экономики распространенности их сотрудничества с образовательными организациями, реализующими профессиональные образовательные программы (оценка удельного веса организаций реального сектора экономики, сотрудничавших с организациями, реализующими профессиональные образовательные программы, в общем числе организаций реального сектора экономики):</t>
  </si>
  <si>
    <t>профессиональной подготовки специалистов среднего звена</t>
  </si>
  <si>
    <t>бакалавриата, подготовки специалистов, магистратуры</t>
  </si>
  <si>
    <t>профессиональных образовательных организаций, реализующих только образовательные программы подготовки квалифицированных рабочих, служащих)</t>
  </si>
  <si>
    <t>профессиональных образовательных организаций, реализующих образовательные программы подготовки специалистов среднего звена</t>
  </si>
  <si>
    <t>образовательных организаций высшего образования</t>
  </si>
  <si>
    <t>Численность респондентов (руководителей предприятий и организаций реального сектора экономики), ответивших утвердительно (и выбравших хотя бы один из предложенных в анкете вариантов сотрудничества)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t>
  </si>
  <si>
    <t xml:space="preserve">Численность респондентов (руководителей предприятий и организаций реального сектора экономики), ответивших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 </t>
  </si>
  <si>
    <t>9. Сведения об интеграции российского образования с мировым образовательным пространством</t>
  </si>
  <si>
    <t>9.1.</t>
  </si>
  <si>
    <t xml:space="preserve">всего </t>
  </si>
  <si>
    <t>СПО-1 раздел 2.9, строка 01, графа 7 кроме граждан Российской Федерации</t>
  </si>
  <si>
    <t>граждане СНГ</t>
  </si>
  <si>
    <t>СПО-1 раздел 2.9, строка 01, графа 7 кроме граждан из стран Балтии, Грузии, Абхазии и Южной Осетии</t>
  </si>
  <si>
    <t>СПО-1 раздел 2.9, строка 01, графа 7</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</si>
  <si>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</si>
  <si>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</si>
  <si>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</si>
  <si>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раздел 2.10, строка 01, графа 7 кроме граждан Российской Федерации</t>
  </si>
  <si>
    <t>ВПО-1 раздел 2.10, строка 01, графа 7 кроме граждан из стран Балтии, Грузии, Абхазии и Южной Осетии</t>
  </si>
  <si>
    <t>численность студентов, обучающихся по программам высшего образования - программам бакалавриата, программам специалитета, программам магистратуры</t>
  </si>
  <si>
    <t>ВПО-1 раздел 2.10, строка 01, графа 7</t>
  </si>
  <si>
    <t>10. Развитие системы оценки качества образования и информационной прозрачности системы образования</t>
  </si>
  <si>
    <t>10.1.1.</t>
  </si>
  <si>
    <t>Индекс удовлетворенности населения качеством образования, которое предоставляют образовательные организации</t>
  </si>
  <si>
    <t>дошкольное образование</t>
  </si>
  <si>
    <t>начальное общее, основное общее, среднее общее образование</t>
  </si>
  <si>
    <t>численность респондентов (членов домашних хозяйств), удовлетворенных качеством получаемого одним из членом домашнего хозяйства (в возрасте от 4 до 22 лет) образования; по уровням получаемого образования (выбрали при ответе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варианты ответа "безусловно удовлетворены", "скорее удовлетворены")</t>
  </si>
  <si>
    <t>социологический опрос домашних хозяйств</t>
  </si>
  <si>
    <t>среднее профессиональное образование (подготовка квалифицированных рабочих, служащих);</t>
  </si>
  <si>
    <t>среднее профессиональное образование (подготовка специалистов среднего звена)</t>
  </si>
  <si>
    <t>высшее образование (бакалавриат, специалитет, магистратура)</t>
  </si>
  <si>
    <t>общая численность респондентов (членов домашних хозяйств), ответивших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 составе домашнего хозяйства которого есть ребенок/молодой человек (девушка) в возрасте от 4 до 22 лет, получающий(-ая) образование; по уровням получаемого образования</t>
  </si>
  <si>
    <t>среднее профессиональное образование (подготовка квалифицированных рабочих, служащих)</t>
  </si>
  <si>
    <t>10.1.2.</t>
  </si>
  <si>
    <t>Индекс удовлетворенности работодателей качеством подготовки в образовательных организациях профессионального образования</t>
  </si>
  <si>
    <t>Результаты участия обучающихся в образовательных организациях в российских и международных тестированиях знаний, конкурсах и олимпиадах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</si>
  <si>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 &lt;*&gt;:</t>
  </si>
  <si>
    <t>естествознание (4 класс);</t>
  </si>
  <si>
    <t>естествознание (8 класс);</t>
  </si>
  <si>
    <t>международное исследование PIRLS</t>
  </si>
  <si>
    <t>международное исследование TIMSS</t>
  </si>
  <si>
    <t>математика (4 класс)</t>
  </si>
  <si>
    <t>математика (8 класс)</t>
  </si>
  <si>
    <t>международное исследование PISA</t>
  </si>
  <si>
    <t>читательская грамотность</t>
  </si>
  <si>
    <t>математическая грамотность</t>
  </si>
  <si>
    <t>10.2.1.</t>
  </si>
  <si>
    <t xml:space="preserve">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</si>
  <si>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 использующих образовательный кредит для оплаты обучения</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</si>
  <si>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t>
  </si>
  <si>
    <t>ВПО-1 раздел 2.1.2, строка 15, графа 19</t>
  </si>
  <si>
    <t>10.3.1.</t>
  </si>
  <si>
    <t>10.3.2.</t>
  </si>
  <si>
    <t>Удельный вес числа общеобразовательных организаций, в которых созданы коллегиальные органы управления,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</si>
  <si>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которых созданы коллегиальные органы управления с участием общественности</t>
  </si>
  <si>
    <t>76-РИК раздел 8, строка 03, графа 3</t>
  </si>
  <si>
    <t>10.4.1.</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</si>
  <si>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t>
  </si>
  <si>
    <t>число образовательных организаций, охваченных инструментами независимой системы оценки качества образования</t>
  </si>
  <si>
    <t>ведомственный мониторинг Минобрнауки России</t>
  </si>
  <si>
    <t>число образовательных организаций</t>
  </si>
  <si>
    <t>11. Сведения о создании условий социализации и самореализации молодежи (в том числе лиц, обучающихся по уровням и видам образования)</t>
  </si>
  <si>
    <t>10.1.</t>
  </si>
  <si>
    <t>Оценка деятельности системы образования гражданами</t>
  </si>
  <si>
    <t>10.2.</t>
  </si>
  <si>
    <t>10.3.</t>
  </si>
  <si>
    <t>Развитие механизмов государственно-частного управления в системе образования</t>
  </si>
  <si>
    <t>10.4.</t>
  </si>
  <si>
    <t>Развитие региональных систем оценки качества образования</t>
  </si>
  <si>
    <t>11.1.</t>
  </si>
  <si>
    <t>Социально-демографические характеристики и социальная интеграция</t>
  </si>
  <si>
    <t>Удельный вес населения в возрасте 5 - 18 лет, охваченного образованием, в общей численности населения в возрасте 5 - 18 лет</t>
  </si>
  <si>
    <t>11.1.1.</t>
  </si>
  <si>
    <t>численность лиц в возрасте 5 - 18 лет, обучающихся по образовательным программам</t>
  </si>
  <si>
    <t>дошкольного образования</t>
  </si>
  <si>
    <t>начального общего, основного общего и среднего общего образования</t>
  </si>
  <si>
    <t>76-РИК раздел 5, строки 01-14, графа 7 плюс СВ-1 раздел 6, строка 01, графы 4, 5</t>
  </si>
  <si>
    <t>среднего профессионального образования - программам подготовки квалифицированных рабочих, служащих. Не учитывается численность краткосрочно обученных по договорам в отчетном году</t>
  </si>
  <si>
    <t>1 (профтех) раздел 4, строки 02-10 графы 3, 10</t>
  </si>
  <si>
    <t>среднего профессионального образования - программам подготовки специалистов среднего звена</t>
  </si>
  <si>
    <t>СПО-1 раздел 2.10, строки 02-07, графа 6 – все формы обучения</t>
  </si>
  <si>
    <t>высшего образования - программам бакалавриата, специалитета, магистратуры</t>
  </si>
  <si>
    <t>ВПО-1 раздел 2.11, строки 02-05, графа 3 – все формы обучения</t>
  </si>
  <si>
    <t>численность постоянного населения в возрасте 5 - 18 лет (на 1 января следующего за отчетным года)</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</si>
  <si>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</si>
  <si>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</si>
  <si>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 (профтех) раздел 1, строка 01, графа 6</t>
  </si>
  <si>
    <t>СПО-1 раздел 2.1.2, строка 01, графа 25</t>
  </si>
  <si>
    <t>ВПО-1 раздел 2.1.2, строка 0, графа 23</t>
  </si>
  <si>
    <t>ВПО-1 раздел 2.1.2,строка 06, графа 23</t>
  </si>
  <si>
    <t>ВПО-1 раздел 2.1.2, строка 11, графа 23</t>
  </si>
  <si>
    <t>1-НК раздел 1, строка 101, графа 7</t>
  </si>
  <si>
    <t>11.2.</t>
  </si>
  <si>
    <t>Ценностные ориентации молодежи и ее участие в общественных достижениях</t>
  </si>
  <si>
    <t xml:space="preserve">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t>
  </si>
  <si>
    <t>11.2.1.</t>
  </si>
  <si>
    <t>численность лиц в возрасте 14 - 29 лет, участвующих в деятельности молодежных общественных объединений</t>
  </si>
  <si>
    <t>численность постоянного населения в возрасте 14 - 29 лет</t>
  </si>
  <si>
    <t>11.3.</t>
  </si>
  <si>
    <t>Образование и занятость молодежи</t>
  </si>
  <si>
    <t xml:space="preserve">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</si>
  <si>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11.3.1.</t>
  </si>
  <si>
    <t>численность респондентов (студентов старших курсов), ответивших утвердительно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 (т.е. выбравших один из вариантов ответа: "Да, имели постоянную работу", "Да, работали временно, по договору и т.д.", "Да, были разовые заработки, нерегулярные приработки")</t>
  </si>
  <si>
    <t>социологический опрос студентов старших курсов образовательных организаций высшего образования</t>
  </si>
  <si>
    <t>численность респондентов (студентов старших курсов), ответивших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</si>
  <si>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</si>
  <si>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</si>
  <si>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</si>
  <si>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t>
  </si>
  <si>
    <t>численность лиц в возрасте 14 - 29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(разово или на постоянной основе) в сфере поддержки талантливой молодежи</t>
  </si>
  <si>
    <t>численность постоянного населения в возрасте 14 - 29 лет (на 1 января следующего за отчетным года)</t>
  </si>
  <si>
    <t>квадратный метр</t>
  </si>
  <si>
    <t>единица</t>
  </si>
  <si>
    <t>день</t>
  </si>
  <si>
    <t>тысяча рублей</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</si>
  <si>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t>
  </si>
  <si>
    <t>педагогических работников - всего</t>
  </si>
  <si>
    <t>балл</t>
  </si>
  <si>
    <t>Удельный вес численности выпускников, освоивших образовательные программы среднего общего образования, получивших количество баллов по ЕГЭ ниже минимального, в общей численности выпускников, освоивших образовательные программы среднего общего образования, сдававших ЕГЭ:</t>
  </si>
  <si>
    <t>численность получивших ниже минимального количества баллов, по результатам ЕГЭ по предмету i</t>
  </si>
  <si>
    <t>Удельный вес численности выпускников, освоивших образовательные программы основного общего образования, получивших количество баллов по ГИА ниже минимального, в общей численности выпускников, освоивших образовательные программы основного общего образования, сдававших ГИА:</t>
  </si>
  <si>
    <t>по русскому языку</t>
  </si>
  <si>
    <t>по математике</t>
  </si>
  <si>
    <t>численость получивших ниже минимального количества баллов по результатам ГИА по предмету i</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</si>
  <si>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t>
  </si>
  <si>
    <t>Среднее значение количества баллов по ЕГЭ, полученных выпускниками, освоившими образовательные программы среднего общего образования:</t>
  </si>
  <si>
    <t>общая численность выпускников, освоивших образовательные программы среднего общего образования, сдававших ЕГЭ</t>
  </si>
  <si>
    <t>общая численность выпускников, освоивших образовательные программы основного общего образования, сдававших ГИА</t>
  </si>
  <si>
    <t>высшую квалификационную категорию</t>
  </si>
  <si>
    <t>первую квалификационную категорию</t>
  </si>
  <si>
    <t>программы подготовки специалистов среднего звена</t>
  </si>
  <si>
    <t>3.4.6.</t>
  </si>
  <si>
    <t>Темп роста числа образовательных организаций, реализующих: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</si>
  <si>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</si>
  <si>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</si>
  <si>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</si>
  <si>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</si>
  <si>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</si>
  <si>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</si>
  <si>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</si>
  <si>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</si>
  <si>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Результаты занятий детей в организациях дополнительного образования (оценка удельного веса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</si>
  <si>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приобретение актуальных знаний, практических навыков обучающимися</t>
  </si>
  <si>
    <t>выявление и развитие таланта и способностей обучающихся</t>
  </si>
  <si>
    <t>профессиональная ориентация, освоение значимых для профессиональной деятельности навыков обучающимися</t>
  </si>
  <si>
    <t>улучшение знаний школьной программы обучающимися</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</si>
  <si>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</si>
  <si>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</si>
  <si>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</si>
  <si>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</si>
  <si>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</si>
  <si>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</si>
  <si>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</si>
  <si>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</si>
  <si>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</si>
  <si>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</si>
  <si>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</si>
  <si>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</si>
  <si>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естественнонаучная грамотность</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</si>
  <si>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</si>
  <si>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</si>
  <si>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</si>
  <si>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</si>
  <si>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</si>
  <si>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</si>
  <si>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</si>
  <si>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t>численность респондентов</t>
  </si>
  <si>
    <r>
      <t xml:space="preserve">85-к раздел 4.2, строка </t>
    </r>
    <r>
      <rPr>
        <sz val="11"/>
        <color rgb="FFFF0000"/>
        <rFont val="Calibri"/>
        <family val="2"/>
        <charset val="204"/>
        <scheme val="minor"/>
      </rPr>
      <t>01</t>
    </r>
  </si>
  <si>
    <t>социологический опрос родителей детей, обучающихся в организациях дополнительного образования</t>
  </si>
  <si>
    <r>
      <t xml:space="preserve">ВПО-1 раздел 3.3, строка 05, графа </t>
    </r>
    <r>
      <rPr>
        <sz val="11"/>
        <color rgb="FFFF0000"/>
        <rFont val="Calibri"/>
        <family val="2"/>
        <charset val="204"/>
        <scheme val="minor"/>
      </rPr>
      <t>4</t>
    </r>
  </si>
  <si>
    <r>
      <t>ВПО-1 раздел 3.1.1, строка 0</t>
    </r>
    <r>
      <rPr>
        <sz val="11"/>
        <color rgb="FFFF0000"/>
        <rFont val="Calibri"/>
        <family val="2"/>
        <charset val="204"/>
        <scheme val="minor"/>
      </rPr>
      <t>7</t>
    </r>
    <r>
      <rPr>
        <sz val="11"/>
        <color theme="1"/>
        <rFont val="Calibri"/>
        <family val="2"/>
        <charset val="204"/>
        <scheme val="minor"/>
      </rPr>
      <t>, графа 3</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</si>
  <si>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4</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</si>
  <si>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10</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</si>
  <si>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7</t>
    </r>
  </si>
  <si>
    <r>
      <t>ВПО-</t>
    </r>
    <r>
      <rPr>
        <sz val="11"/>
        <color rgb="FFFF0000"/>
        <rFont val="Calibri"/>
        <family val="2"/>
        <charset val="204"/>
        <scheme val="minor"/>
      </rPr>
      <t>1</t>
    </r>
    <r>
      <rPr>
        <sz val="11"/>
        <color theme="1"/>
        <rFont val="Calibri"/>
        <family val="2"/>
        <charset val="204"/>
        <scheme val="minor"/>
      </rPr>
      <t xml:space="preserve"> раздел 2.1.2, строка 15, графа 19 -</t>
    </r>
    <r>
      <rPr>
        <sz val="11"/>
        <color rgb="FFFF0000"/>
        <rFont val="Calibri"/>
        <family val="2"/>
        <charset val="204"/>
        <scheme val="minor"/>
      </rPr>
      <t>все формы обучения</t>
    </r>
  </si>
  <si>
    <t>5.6.2.</t>
  </si>
  <si>
    <r>
      <t xml:space="preserve">СПО-2 раздел 1.1, строка 07, графы </t>
    </r>
    <r>
      <rPr>
        <sz val="11"/>
        <color rgb="FFFF0000"/>
        <rFont val="Calibri"/>
        <family val="2"/>
        <charset val="204"/>
        <scheme val="minor"/>
      </rPr>
      <t>4</t>
    </r>
  </si>
  <si>
    <t>в государственных образовательных организациях</t>
  </si>
  <si>
    <t>в городских поселениях</t>
  </si>
  <si>
    <t>в негосударственных образовательных организациях</t>
  </si>
  <si>
    <t>в сельской местности</t>
  </si>
  <si>
    <t>76-РИК раздел 1.2 строка 01, графа 5 - негосудартсвенные</t>
  </si>
  <si>
    <t>76-РИК раздел 1.2 строка 01, графа 5 - государтсвенные</t>
  </si>
  <si>
    <t>Д-4, раздел 1, строка 03, графа 3 - государственные</t>
  </si>
  <si>
    <t>Д-4, раздел 2, строка 03, графа 3 - государственные</t>
  </si>
  <si>
    <t>Д-4, раздел 1, строка 03, графа 3 - негосударственные</t>
  </si>
  <si>
    <t>Д-4, раздел 2, строка 03, графа 3 - негосударственные</t>
  </si>
  <si>
    <t>Д-4 раздел 1, строка 36, графа 3 - негосудерственные</t>
  </si>
  <si>
    <t>Д-4 раздел 2, строка 36, графа 3 - государственные</t>
  </si>
  <si>
    <t>Д-4 раздел 2, строка 36, графа 3 - негосударственные</t>
  </si>
  <si>
    <t>Д-4 раздел 1, строка 37, графа 3 - государсвтенные</t>
  </si>
  <si>
    <t>Д-4 раздел 1, строка 37, графа 3 - негосударсвтенные</t>
  </si>
  <si>
    <t>Д-4 раздел 2, строка 37, графа 3 - государственные</t>
  </si>
  <si>
    <t>Д-4 раздел 2, строка 37, графа 3 - негосударственные</t>
  </si>
  <si>
    <t>Д-4 раздел 1, строка 38, графа 3 - государственные</t>
  </si>
  <si>
    <t>Д-4 раздел 1, строка 38, графа 3 - негосударственные</t>
  </si>
  <si>
    <t>Д-4 раздел 2, строка 38, графа 3 - государственные</t>
  </si>
  <si>
    <t>Д-4 раздел 2, строка 38, графа 3 - негосударственные</t>
  </si>
  <si>
    <t>Д-4 раздел 1, строка 01, графа 3 - государственные</t>
  </si>
  <si>
    <t>Д-4 раздел 1, строка 01, графа 3 - негосударственные</t>
  </si>
  <si>
    <t>Д-4 раздел 2, строка 01, графа 3) - государственные</t>
  </si>
  <si>
    <t>Д-4 раздел 2, строка 01, графа 3) - негосударственные</t>
  </si>
  <si>
    <t>сбор с 2015 года</t>
  </si>
  <si>
    <t>численность детей в возрасте 5-7 лет, обучающихся в образовательных организациях, реализующих образовательные программы начального общего образования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t>
  </si>
  <si>
    <t>рублей</t>
  </si>
  <si>
    <t>Д-4 раздел 1, строка 51, графа 3 - государственные</t>
  </si>
  <si>
    <t>Д-4 раздел 2, строка 51, графа 3 - государственные</t>
  </si>
  <si>
    <t>Д-4 раздел 1, строка 51, графа 3 - негосударственные</t>
  </si>
  <si>
    <t>Д-4 раздел 2, строка 51, графа 3 - негосударственные</t>
  </si>
  <si>
    <t>Д-4 раздел 1, строка 63, 64, графа 3 - государственные</t>
  </si>
  <si>
    <t>Д-4 раздел 2 строка 63, 64, графа 3 - государственные</t>
  </si>
  <si>
    <t>Д-4 раздел 1, строка 63, 64, графа 3 - негосударственные</t>
  </si>
  <si>
    <t>Д-4 раздел 2 строка 63, 64, графа 3 - негосударственные</t>
  </si>
  <si>
    <t>Д-4 раздел 1, строка 01 графа 3 - государственные</t>
  </si>
  <si>
    <t>Д-4 раздел 2, строка 01 графа 3 - государственные</t>
  </si>
  <si>
    <t>Д-4 раздел 1, строка 01 графа 3 - негосударственные</t>
  </si>
  <si>
    <t xml:space="preserve">СВ-1 раздел 8, строка 01 графа 3 </t>
  </si>
  <si>
    <t>Д-4 раздел 2, строка 01 графа 3 - негосударственные</t>
  </si>
  <si>
    <t>76-РИК раздел 1.2, строка 23, графа 3 - государственные</t>
  </si>
  <si>
    <t>76-РИК раздел 1.2, строка 23, графа 4 - государственные</t>
  </si>
  <si>
    <t>76-РИК раздел 13, строка 01, графа 3 - государственные</t>
  </si>
  <si>
    <t>76-РИК раздел 13, строка 01, графа 4 - государственные</t>
  </si>
  <si>
    <t>76-РИК раздел 1.2, строка 23, графа 3 - негосударственные</t>
  </si>
  <si>
    <t>76-РИК раздел 1.2, строка 23, графа 4 - негосударственные</t>
  </si>
  <si>
    <t>76-РИК раздел 13, строка 01, графа 3 - негосударственные</t>
  </si>
  <si>
    <t>76-РИК раздел 13, строка 01, графа 4 - негосударственные</t>
  </si>
  <si>
    <t>76-РИК раздел 14, строка 01, графа 3 - государственные</t>
  </si>
  <si>
    <t>76-РИК раздел 14, строка 01, графа 4 - государственные</t>
  </si>
  <si>
    <t>76-РИК раздел 14, строка 01, графа 3 - негосударственные</t>
  </si>
  <si>
    <t>76-РИК раздел 14, строка 01, графа 4 - негосударственные</t>
  </si>
  <si>
    <t xml:space="preserve">76-РИК раздел 1.2, строка 32 - негосударственные </t>
  </si>
  <si>
    <t xml:space="preserve">76-РИК раздел 1.2, строка 32 - государственные </t>
  </si>
  <si>
    <t>Д-4 раздел 1, строка 23, графа 3 - государственные</t>
  </si>
  <si>
    <t>Д-4 раздел 2, строка 23, графа 3 - государственные</t>
  </si>
  <si>
    <t>Д-4 раздел 1, строка 23, графа 3 - негосударственные</t>
  </si>
  <si>
    <t>Д-4 раздел 2, строка 23, графа 3 - негосударственные</t>
  </si>
  <si>
    <t>76-РИК раздел 1.2, строка 01, графа 5 - государственные</t>
  </si>
  <si>
    <t>76-РИК раздел 1.2, строка 01, графа 5 - негосударственные</t>
  </si>
  <si>
    <t>76-РИК раздел 7, строка 01, графа 3 - государственные</t>
  </si>
  <si>
    <t>76-РИК раздел 7, строка 04, графа 3 - государственные</t>
  </si>
  <si>
    <t>76-РИК раздел 7, строка 01, графа 3 - негосударственные</t>
  </si>
  <si>
    <t>76-РИК раздел 7, строка 04, графа 3 - негосударственные</t>
  </si>
  <si>
    <t>76-РИК раздел 1.1, строка 01, графа 5 - государственные</t>
  </si>
  <si>
    <t>76-РИК раздел 1.1, строка 01, графа 8 - государственные</t>
  </si>
  <si>
    <t>76-РИК раздел 1.1, строка 01, графа 5 - негосударственные</t>
  </si>
  <si>
    <t>76-РИК раздел 1.1, строка 01, графа 8 - негосударственные</t>
  </si>
  <si>
    <t>Д-4 раздел 1, строка 11, графа 3 - государтсвенные</t>
  </si>
  <si>
    <t>Д-4 раздел 2, строка 11, графа 3) - государственные</t>
  </si>
  <si>
    <t>Д-4 раздел 1, строка 11, графа 3 - негосудартсвенные</t>
  </si>
  <si>
    <t>Д-4 раздел 2, строка 11, графа 3) - негосударственные</t>
  </si>
  <si>
    <t>Д-4 раздел 2, строка 01, графа 3 - государственные</t>
  </si>
  <si>
    <t>Д-4 раздел 2, строка 01, графа 3 - негосударственные</t>
  </si>
  <si>
    <t>Д-4 раздел 1, строка 12, графа 3 - государственные</t>
  </si>
  <si>
    <t>Д-4 раздел 2, строка 12, графа 3 - государственные</t>
  </si>
  <si>
    <t>Д-4 раздел 1, строка 12, графа 3 - негосударственные</t>
  </si>
  <si>
    <t>Д-4 раздел 2, строка 12, графа 3 - негосударственные</t>
  </si>
  <si>
    <t>76-РИК раздел 1.1, строка 01, графа 5 – предыдущий год - государственные</t>
  </si>
  <si>
    <t>76-РИК раздел 1.1, строка 01, графа 3 – отчетный год - негосударственные</t>
  </si>
  <si>
    <t>76-РИК раздел 1.1, строка 01, графа 4 – отчетный год - негосударственные</t>
  </si>
  <si>
    <t>76-РИК раздел 1.1, строка 01, графа 3 – отчетный год - государственные</t>
  </si>
  <si>
    <t>76-РИК раздел 1.1, строка 01, графа 4 – отчетный год - государственные</t>
  </si>
  <si>
    <t>СВ-1 раздел 1, строка 14, графа 3 – отчетный год</t>
  </si>
  <si>
    <t>СВ-1 раздел 1, строка 15, графа 3 – отчетный год</t>
  </si>
  <si>
    <t>76-РИК раздел 1.1, строка 01, графа 3 – предыдущий год - негосударственные</t>
  </si>
  <si>
    <t>76-РИК раздел 1.1, строка 01, графа 4 – предыдущий год - негосударственные</t>
  </si>
  <si>
    <t>СВ-1 раздел 1, строка 14, графа 3 – предыдущий год</t>
  </si>
  <si>
    <t>СВ-1 раздел 1, строка 15, графа 3 – предыдущий год</t>
  </si>
  <si>
    <t>Д-4 раздел 1, строка 74, графа 3 - государственные</t>
  </si>
  <si>
    <t>Д-4 раздел 2, строка 74, графа 3 - государственные</t>
  </si>
  <si>
    <t>Д-4 раздел 1, строка 74, графа 3 - негосударственные</t>
  </si>
  <si>
    <t>Д-4 раздел 2, строка 74, графа 3 - негосударственные</t>
  </si>
  <si>
    <t>Д-4 раздел 1, строка 73 графа 3 - государственные</t>
  </si>
  <si>
    <t>Д-4 раздел 2 строка 73, графа 3 - государственные</t>
  </si>
  <si>
    <t>Д-4 раздел 1, строка 73 графа 3 - негосударственные</t>
  </si>
  <si>
    <t>Д-4 раздел 2 строка 73, графа 3 - негосударственные</t>
  </si>
  <si>
    <t>Д-4 раздел 1, строка 79, графа 3 - государственные</t>
  </si>
  <si>
    <t>Д-4 раздел 2, строка 79, графа 3 - государственные</t>
  </si>
  <si>
    <t>Д-4 раздел 1, строка 79, графа 3 - негосударственные</t>
  </si>
  <si>
    <t>Д-4 раздел 2, строка 79, графа 3 - негосударственные</t>
  </si>
  <si>
    <t>Д-4 раздел 1, строка 76, графа 3 - государственные</t>
  </si>
  <si>
    <t>Д-4 раздел 2, строка 76, графа 3 - государственные</t>
  </si>
  <si>
    <t>Д-4 раздел 1, строка 76, графа 3 - негосударственные</t>
  </si>
  <si>
    <t>Д-4 раздел 2, строка 76, графа 3 - негосударственные</t>
  </si>
  <si>
    <t>Д-4 раздел 1, строка 78, графа 3 - государственные</t>
  </si>
  <si>
    <t>Д-4 раздел 2, строка 78, графа 3 - государственные</t>
  </si>
  <si>
    <t>Д-4 раздел 1, строка 78, графа 3 - негосударственные</t>
  </si>
  <si>
    <t>Д-4 раздел 2, строка 78, графа 3 - негосударственные</t>
  </si>
  <si>
    <t>Д-4 раздел 1, строка 31, графа 3 - государственные</t>
  </si>
  <si>
    <t>Д-4 раздел 2, строка 31, графа 3 - государственные</t>
  </si>
  <si>
    <t>Д-4 раздел 1, строка 31, графа 3 - негосударственные</t>
  </si>
  <si>
    <t>Д-4 раздел 2, строка 31, графа 3 - негосударственные</t>
  </si>
  <si>
    <t>Д-4 раздел 1, строка 28, графа 3 - государственные</t>
  </si>
  <si>
    <t>Д-4 раздел 2, строка 28, графа 3 - государственные</t>
  </si>
  <si>
    <t>Д-4 раздел 1, строка 28, графа 3 - негосударственные</t>
  </si>
  <si>
    <t>Д-4 раздел 2, строка 28, графа 3 - негосударственные</t>
  </si>
  <si>
    <t xml:space="preserve">   в государственных образовательных организациях</t>
  </si>
  <si>
    <t xml:space="preserve">   в негосударственных образовательных организациях</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</si>
  <si>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 *</t>
  </si>
  <si>
    <t xml:space="preserve">   водоснабжение</t>
  </si>
  <si>
    <t xml:space="preserve">   центральное отопление</t>
  </si>
  <si>
    <t xml:space="preserve">   канализацию </t>
  </si>
  <si>
    <t xml:space="preserve">      в государственных образовательных организациях</t>
  </si>
  <si>
    <t xml:space="preserve">      в негосударственных образовательных организациях</t>
  </si>
  <si>
    <t xml:space="preserve">         в городских поселениях</t>
  </si>
  <si>
    <t xml:space="preserve">         в сельской местности</t>
  </si>
  <si>
    <t xml:space="preserve">   всего</t>
  </si>
  <si>
    <t xml:space="preserve">   имеющих доступ к Интернету </t>
  </si>
  <si>
    <t xml:space="preserve">      водоснабжение</t>
  </si>
  <si>
    <t xml:space="preserve">      центральное отопление</t>
  </si>
  <si>
    <t xml:space="preserve">      канализацию </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</si>
  <si>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 *****</t>
  </si>
  <si>
    <t>приобретение актуальных знаний, практических навыков обучающимися *</t>
  </si>
  <si>
    <t>выявление и развитие таланта и способностей обучающихся *</t>
  </si>
  <si>
    <t>профессиональная ориентация, освоение значимых для профессиональной деятельности навыков обучающимися *</t>
  </si>
  <si>
    <t>улучшение знаний школьной программы обучающимися *</t>
  </si>
  <si>
    <t xml:space="preserve">   на базе основного общего образования</t>
  </si>
  <si>
    <t xml:space="preserve">   на базе среднего общего образования</t>
  </si>
  <si>
    <t xml:space="preserve">   очная форма обучения</t>
  </si>
  <si>
    <t xml:space="preserve">   очно-заочная форма обучения</t>
  </si>
  <si>
    <t xml:space="preserve">   заочная форма обучения</t>
  </si>
  <si>
    <t xml:space="preserve">   преподаватели</t>
  </si>
  <si>
    <t xml:space="preserve">   высшая квалификационная категория</t>
  </si>
  <si>
    <t xml:space="preserve">   первую квалификационную категорию</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</si>
  <si>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</si>
  <si>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</si>
  <si>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программы подготовки специалистов среднего звена </t>
  </si>
  <si>
    <t xml:space="preserve">   программы подготовки квалифицированных рабочих, служащих *</t>
  </si>
  <si>
    <t xml:space="preserve">   программы подготовки специалистов среднего звена *</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</si>
  <si>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</si>
  <si>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</si>
  <si>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профессиональные образовательные организации</t>
  </si>
  <si>
    <t xml:space="preserve">   организации высшего образования</t>
  </si>
  <si>
    <t xml:space="preserve">   организации высшего образования </t>
  </si>
  <si>
    <t xml:space="preserve">   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</si>
  <si>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 xml:space="preserve">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</si>
  <si>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 xml:space="preserve">   учебно-лабораторные здания</t>
  </si>
  <si>
    <t xml:space="preserve">   общежития</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</si>
  <si>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 *</t>
  </si>
  <si>
    <t>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</si>
  <si>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 xml:space="preserve">   программы бакалавриата</t>
  </si>
  <si>
    <t xml:space="preserve">   программы специалитета</t>
  </si>
  <si>
    <t xml:space="preserve">   программы магистратуры</t>
  </si>
  <si>
    <t xml:space="preserve">   доктора наук</t>
  </si>
  <si>
    <t xml:space="preserve">   кандидата наук</t>
  </si>
  <si>
    <t>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</si>
  <si>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 *</t>
  </si>
  <si>
    <t>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</si>
  <si>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</si>
  <si>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 **</t>
  </si>
  <si>
    <t>доктора наук **</t>
  </si>
  <si>
    <t>кандидата наук **</t>
  </si>
  <si>
    <t>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</si>
  <si>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всего ****</t>
  </si>
  <si>
    <t>имеющих доступ к Интернету ****</t>
  </si>
  <si>
    <t>организации дополнительного профессионального образования ****</t>
  </si>
  <si>
    <t>профессиональные образовательные организации ****</t>
  </si>
  <si>
    <t>организации высшего образования ****</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</si>
  <si>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 **</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</si>
  <si>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 **</t>
  </si>
  <si>
    <t>учебно-лабораторные здания **</t>
  </si>
  <si>
    <t>общежития **</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</si>
  <si>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 * (****)</t>
  </si>
  <si>
    <t>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</si>
  <si>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 ****</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</si>
  <si>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 **</t>
  </si>
  <si>
    <t>общеобразовательные организации ****</t>
  </si>
  <si>
    <t>образовательные организации высшего образования ****</t>
  </si>
  <si>
    <t>организации дополнительного образования ****</t>
  </si>
  <si>
    <t>учебные центры профессиональной квалификации ****</t>
  </si>
  <si>
    <t>бюджетные ассигнования * (****)</t>
  </si>
  <si>
    <t>финансовые средства от приносящей доход деятельности * (****)</t>
  </si>
  <si>
    <t>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 (****)</t>
  </si>
  <si>
    <t>исключительно профессиональной подготовки квалифицированных рабочих, служащих *</t>
  </si>
  <si>
    <t>профессиональной подготовки специалистов среднего звена *</t>
  </si>
  <si>
    <t>бакалавриата, подготовки специалистов, магистратуры *</t>
  </si>
  <si>
    <t xml:space="preserve">   всего </t>
  </si>
  <si>
    <t xml:space="preserve">   граждане СНГ</t>
  </si>
  <si>
    <t xml:space="preserve">   водопровод</t>
  </si>
  <si>
    <t xml:space="preserve">   работающие по всем видам образовательной деятельности</t>
  </si>
  <si>
    <t xml:space="preserve">   художественная</t>
  </si>
  <si>
    <t xml:space="preserve">   эколого-биологическая</t>
  </si>
  <si>
    <t xml:space="preserve">   туристско-краеведческая</t>
  </si>
  <si>
    <t xml:space="preserve">   техническая</t>
  </si>
  <si>
    <t xml:space="preserve">   спортивная</t>
  </si>
  <si>
    <t xml:space="preserve">   военно-патриотическая и спортивно-техническая</t>
  </si>
  <si>
    <t xml:space="preserve">   другие</t>
  </si>
  <si>
    <t>Индекс удовлетворенности населения качеством образования, которое предоставляют образовательные организации *</t>
  </si>
  <si>
    <t>Индекс удовлетворенности работодателей качеством подготовки в образовательных организациях профессионального образования *</t>
  </si>
  <si>
    <t>международное исследование PIRLS *</t>
  </si>
  <si>
    <t>математика (4 класс) *</t>
  </si>
  <si>
    <t>математика (8 класс) *</t>
  </si>
  <si>
    <t>естествознание (4 класс) *</t>
  </si>
  <si>
    <t>естествознание (8 класс) *</t>
  </si>
  <si>
    <t>читательская грамотность *</t>
  </si>
  <si>
    <t>математическая грамотность *</t>
  </si>
  <si>
    <t>естественнонаучная грамотность *</t>
  </si>
  <si>
    <t>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</si>
  <si>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 *</t>
  </si>
  <si>
    <t>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 (**)</t>
  </si>
  <si>
    <t>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</si>
  <si>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 * (**)</t>
  </si>
  <si>
    <t>* - сбор данных осуществляется в целом по Российской Федерации без детализации по субъектам Российской Федерации;</t>
  </si>
  <si>
    <t>** - сбор данных начинается с 2015 года;</t>
  </si>
  <si>
    <t>*** - по разделу также осуществляется сбор данных в соответствии с показателями деятельности образовательной организации высшего образования, подлежащей самообследованию, утвержденными приказом Министерства образования и науки РФ от 10 декабря 2013 года № 1324 (зарегистрирован Министерством юстиции РФ от 28.01.2014, регистрационный № 31135);</t>
  </si>
  <si>
    <t>**** - сбор данных начинается с 2016 года;</t>
  </si>
  <si>
    <t>***** - в связи со спецификой форм федерального статистического наблюдения, показатель рассчитан по численности населения в возрасте 5-17 лет.</t>
  </si>
  <si>
    <t>1.5.3.</t>
  </si>
  <si>
    <t>Структура численности детей с ограниченными возможностями здоровья, обучающихся в группах компенсирующей, оздоровительной и комбинированной направленности дошкольных образовательных организаций (за исключением детей-инвалидов), по видам групп:</t>
  </si>
  <si>
    <t xml:space="preserve">     группы компенсирующей направленности, в том числе для воспитанников: &lt;****&gt;</t>
  </si>
  <si>
    <t xml:space="preserve">          с нарушениями слуха: глухие, слабослышащие, позднооглохшие; &lt;****&gt;</t>
  </si>
  <si>
    <t xml:space="preserve">          с тяжелыми нарушениями речи; &lt;****&gt;</t>
  </si>
  <si>
    <t xml:space="preserve">          с нарушениями зрения: слепые, слабовидящие; &lt;****&gt;</t>
  </si>
  <si>
    <t xml:space="preserve">          с умственной отсталостью (интеллектуальными нарушениями); &lt;****&gt;</t>
  </si>
  <si>
    <t xml:space="preserve">          с задержкой психического развития; &lt;****&gt;</t>
  </si>
  <si>
    <t xml:space="preserve">          с нарушениями опорно-двигательного аппарата; &lt;****&gt;</t>
  </si>
  <si>
    <t xml:space="preserve">          с расстройствами аутистического спектра; &lt;****&gt;</t>
  </si>
  <si>
    <t xml:space="preserve">          со сложными дефектами (множественными нарушениями); &lt;****&gt;</t>
  </si>
  <si>
    <t xml:space="preserve">          с другими ограниченными возможностями здоровья. &lt;****&gt;</t>
  </si>
  <si>
    <t xml:space="preserve">     группы оздоровительной направленности, в том числе для воспитанников: &lt;****&gt;</t>
  </si>
  <si>
    <t xml:space="preserve">          с туберкулезной интоксикацией; &lt;****&gt;</t>
  </si>
  <si>
    <t xml:space="preserve">          часто болеющих; &lt;****&gt;</t>
  </si>
  <si>
    <t xml:space="preserve">         других категорий, нуждающихся в длительном лечении и проведении специальных лечебно-оздоровительных мероприятий. &lt;****&gt;</t>
  </si>
  <si>
    <t xml:space="preserve">     группы комбинированной направленности. &lt;****&gt;</t>
  </si>
  <si>
    <t>1.5.4.</t>
  </si>
  <si>
    <t>Структура численности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t>
  </si>
  <si>
    <t>1.5.5.</t>
  </si>
  <si>
    <t>Удельный вес числа организаций, имеющих в своем составе лекотеку, службу ранней помощи, консультативный пункт, в общем числе дошкольных образовательных организаций. &lt;****&gt;</t>
  </si>
  <si>
    <t>2.5.3.</t>
  </si>
  <si>
    <t>Структура численности лиц с ограниченными возможностями здоровья,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 (за исключением детей-инвалидов):</t>
  </si>
  <si>
    <t>2.5.4.</t>
  </si>
  <si>
    <t>Структура численности лиц с инвалидностью,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t>
  </si>
  <si>
    <t>2.5.5.</t>
  </si>
  <si>
    <t>Укомплектованность отдельных общеобразовательных организаций, осуществляющих обучение по адаптированным основным общеобразовательным программам педагогическими работниками:</t>
  </si>
  <si>
    <t xml:space="preserve">          всего; &lt;****&gt;</t>
  </si>
  <si>
    <t xml:space="preserve">          педагоги-психологи; &lt;****&gt;</t>
  </si>
  <si>
    <t xml:space="preserve">          учителя-логопеды; &lt;****&gt;</t>
  </si>
  <si>
    <t xml:space="preserve">          социальные педагоги; &lt;****&gt;</t>
  </si>
  <si>
    <t xml:space="preserve">          тьюторы. &lt;****&gt;</t>
  </si>
  <si>
    <t xml:space="preserve">          учителя-дефектологи; &lt;****&gt;</t>
  </si>
  <si>
    <t>5.2.2.</t>
  </si>
  <si>
    <t>5.2.3.</t>
  </si>
  <si>
    <t>Удельный вес численности детей с ограниченными возможностями здоровья в общей численности обучающихся в организациях, осуществляющих образовательную деятельность по дополнительным общеобразовательным программам (за исключением детей-инвалидов). &lt;****&gt;</t>
  </si>
  <si>
    <t>Удельный вес численности детей-инвалидов в общей численности обучающихся в организациях, осуществляющих образовательную деятельность по дополнительным общеобразовательным программам. &lt;****&gt;</t>
  </si>
  <si>
    <t>сбор с 2016 года</t>
  </si>
  <si>
    <t>Значение показателя за 2013 год</t>
  </si>
  <si>
    <t>Значение показателя за 2014 год</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</si>
  <si>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t>
  </si>
  <si>
    <t>музыкальные, художественные, хореографические школы и школы искусств</t>
  </si>
  <si>
    <t>детские, юношеские спортивные школы</t>
  </si>
  <si>
    <t>образовательные организации системы образования</t>
  </si>
  <si>
    <t>-</t>
  </si>
  <si>
    <t xml:space="preserve">      негосударственные профессиональные образовательные организации</t>
  </si>
  <si>
    <t xml:space="preserve">      государственные профессиональные образовательные организации</t>
  </si>
  <si>
    <t xml:space="preserve">      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</si>
  <si>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 xml:space="preserve">      профессиональные образовательные организации</t>
  </si>
  <si>
    <t xml:space="preserve">      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</si>
  <si>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 xml:space="preserve">      негосударственные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</si>
  <si>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СПО-1 раздел 2.1.2, строка 01, графа 17</t>
  </si>
  <si>
    <t>СПО-1 раздел 2.1.2 строка 02, графа 17</t>
  </si>
  <si>
    <t>СПО-1 раздел 2.1.2, строка 03, графа 21</t>
  </si>
  <si>
    <t>СПО-1 раздел 2.1.2, строка 03 графа 17</t>
  </si>
  <si>
    <t>Пропущено дней по болезни одним ребенком в дошкольной образовательной организации в год</t>
  </si>
  <si>
    <t>Общий объем финансовых средств, поступивших в дошкольные образовательные организации, в расчете на одного воспитанника</t>
  </si>
  <si>
    <t>Удельный вес численности детей с ограниченными возможностями здоровья в общей численности воспитанников дошкольных образовательных организаций</t>
  </si>
  <si>
    <t>Площадь помещений, используемых непосредственно для нужд дошкольных образовательных организаций, в расчете на одного воспитанника</t>
  </si>
  <si>
    <t>Значение показателя за 2012 год</t>
  </si>
  <si>
    <t>Значение показателя за 2015 год</t>
  </si>
  <si>
    <t>Доля выпускников общеобразовательных организаций, успешно сдавших единый государственный экзамен (далее - ЕГЭ по русскому языку и математике, в общей численности выпускников общеобразовательных организаций, сдавших ЕГЭ по данным предметам &lt;*&gt;</t>
  </si>
  <si>
    <t>выпускники, успешно сдавших единый государственный экзамен</t>
  </si>
  <si>
    <t>общая численность выпускников общеобразовательных организаций, сдавших ЕГЭ по данным предметам</t>
  </si>
  <si>
    <t>по математике &lt;*&gt;</t>
  </si>
  <si>
    <t>по русскому языку &lt;*&gt;</t>
  </si>
  <si>
    <t>3.1.3.</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</si>
  <si>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t>
  </si>
  <si>
    <t>Численность бюджетных мест</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</si>
  <si>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 &lt;****&gt;</t>
  </si>
  <si>
    <t>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&lt;*&gt;</t>
  </si>
  <si>
    <t>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&lt;*&gt;</t>
  </si>
  <si>
    <t>3.3.9.</t>
  </si>
  <si>
    <t>Удельный вес численности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 &lt;****&gt;</t>
  </si>
  <si>
    <t>численность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t>
  </si>
  <si>
    <t xml:space="preserve">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t>
  </si>
  <si>
    <t>3.3.10.</t>
  </si>
  <si>
    <t>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 &lt;****&gt;</t>
  </si>
  <si>
    <t>численность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t>
  </si>
  <si>
    <t>общая численность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t>
  </si>
  <si>
    <t>3.5.4.</t>
  </si>
  <si>
    <t>Численность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по формам обучения:</t>
  </si>
  <si>
    <t>очная форма обучения &lt;****&gt;</t>
  </si>
  <si>
    <t>очно-заочная форма обучения &lt;****&gt;</t>
  </si>
  <si>
    <t>заочная форма обучения &lt;****&gt;</t>
  </si>
  <si>
    <t>3.5.5.</t>
  </si>
  <si>
    <t>Удельный вес численности студентов-инвалидов и студентов с ограниченными возможностями здоровья, обучающихся по адаптированным образовательным программам, в общей численности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&lt;****&gt;</t>
  </si>
  <si>
    <t>общая численность студентов-инвалидов и студентов с ограниченными возможностями здоровья, обучающихся по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</si>
  <si>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</si>
  <si>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специалистов среднего звена</t>
  </si>
  <si>
    <t>общая численность студентов-инвалидов и студентов с ограниченными возможностями здоровья, обучающихся по образовательным программам подготовки специалистов среднего звена</t>
  </si>
  <si>
    <t>3.6.3.</t>
  </si>
  <si>
    <t>Удельный вес численности выпускников, завершивших обучение по образовательным программам среднего профессионального образования, трудоустроившихся в течение одного года после завершения обучения, в общей численности выпускников, завершивших обучение по образовательным программам среднего профессионального образования:</t>
  </si>
  <si>
    <t>программы подготовки квалифицированных рабочих, служащих &lt;*&gt;</t>
  </si>
  <si>
    <t>численность выпускников, завершивших обучение по образовательным программам подготовки квалифицированных рабочих, служащи,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</si>
  <si>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квалифицированных рабочих, служащи</t>
  </si>
  <si>
    <t>программы подготовки специалистов среднего звена &lt;*&gt;</t>
  </si>
  <si>
    <t>численность выпускников, завершивших обучение по образовательным программам подготовки специалистов среднего звена,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</si>
  <si>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специалистов среднего звена</t>
  </si>
  <si>
    <t>3.9.2.</t>
  </si>
  <si>
    <t>Удельный вес профессиональных образовательных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 в общем количестве профессиональных образовательных организаций. &lt;****&gt;</t>
  </si>
  <si>
    <t>профессиональные образовательные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t>
  </si>
  <si>
    <t>количество профессиональных образовательных организаций</t>
  </si>
  <si>
    <t xml:space="preserve">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
</t>
  </si>
  <si>
    <t>76-РИК раздел 5, строки 01, 02, 03 графа 7</t>
  </si>
  <si>
    <t>Д-9 раздел 5, строки 01, 02, 03 графа 7</t>
  </si>
  <si>
    <t>Д-8, раздел 2, 3, 4, 5 строка 01, графа 11 - государтсвенные</t>
  </si>
  <si>
    <t>Д-8, раздел 2, 3, 4, 5 строка 01, графа 11 - негосудартсвенные</t>
  </si>
  <si>
    <t>Д-4 раздел 1, строка 66, графа 3 - государственные</t>
  </si>
  <si>
    <t>Д-4 раздел 2, строка 66, графа 3 - государственные</t>
  </si>
  <si>
    <t>Д-4 раздел 1, строка 66, графа 3 - негосударственные</t>
  </si>
  <si>
    <t>Д-4 раздел 2, строка 66, графа 3 - негосударственные</t>
  </si>
  <si>
    <t>СВ-1 раздел 8, строка 66, графа 3</t>
  </si>
  <si>
    <t>76-РИК раздел 1.2 строка 01, графа 4</t>
  </si>
  <si>
    <t>76-РИК раздел 1.2 строка 01, графа 3</t>
  </si>
  <si>
    <t>76-РИК раздел 1.2, срока 21, графа 3</t>
  </si>
  <si>
    <t>76-РИК раздел 1.2, срока 21, графа 4</t>
  </si>
  <si>
    <t>76-РИК раздел 1.2, срока 22, графа 3</t>
  </si>
  <si>
    <t>76-РИК раздел 1.2, срока 22, графа 4</t>
  </si>
  <si>
    <t>1-ДО (сводная) раздел 8, строка 03, графа 3</t>
  </si>
  <si>
    <t>1-ДО (сводная) раздел 3, строка 01, графа 3</t>
  </si>
  <si>
    <t>1-ДО (сводная) раздел 8, строка 36, графа 3</t>
  </si>
  <si>
    <t>1-ДО (сводная) раздел 8, строка 37, графа 3</t>
  </si>
  <si>
    <t>1- ДО (сводная) раздел 8, строка 38, графа 3</t>
  </si>
  <si>
    <t>1-ДО (сводная) раздел 8, строка 01, графа 3</t>
  </si>
  <si>
    <t>1-ДО (сводная) раздел 8, строка 51, графа 3</t>
  </si>
  <si>
    <t>1-ДО (сводная) раздел 8, строка 66, графа 3</t>
  </si>
  <si>
    <t>1-ДО (сводная) раздел 1, строка 01, графа 3 – предыдущий год</t>
  </si>
  <si>
    <t>1-ДО (сводная) раздел 1, строка 01, графа 4 – отчетный год</t>
  </si>
  <si>
    <t>1-ДО (сводная) раздел 1, строка 01, графа 5 – отчетный год</t>
  </si>
  <si>
    <t>1-ДО (сводная) раздел 9, строка 01, графа 3</t>
  </si>
  <si>
    <t>1-ДО (сводная) раздел 9, строка 03, графа 3</t>
  </si>
  <si>
    <t>1-ДО (сводная) раздел 1, строка 01, графа 16</t>
  </si>
  <si>
    <t>1-ДО (сводная) раздел 1, строка 01, графа 3</t>
  </si>
  <si>
    <t>1-ДО (сводная) раздел 4, строка 01, графа 5</t>
  </si>
  <si>
    <t>1-ДО (сводная) раздел 8, строка 74, графа 3</t>
  </si>
  <si>
    <t>1-ДО (сводная) раздел 8, строка 73, графа 3</t>
  </si>
  <si>
    <t>1-ДО (сводная) раздел 8, строка 31, графа 3</t>
  </si>
  <si>
    <t>1-ДО (сводная) раздел 8, строка 28, графа 3</t>
  </si>
  <si>
    <t>85-К раздел 2.2, строка 01, графы 9, 10, 11</t>
  </si>
  <si>
    <t>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t>
  </si>
  <si>
    <t>76-РИК раздел 1.2, строка 21, графа 5</t>
  </si>
  <si>
    <t>76-РИК раздел 1.2, строка 22, графа 5</t>
  </si>
  <si>
    <t>Д-4 раздел 1, строка 36, графа 3 - государственные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</si>
</sst>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1"/>
      <color rgb="FFFF0000"/>
      <name val="Calibri"/>
      <family val="2"/>
      <charset val="204"/>
      <scheme val="minor"/>
    </font>
    <font>
      <sz val="11"/>
      <name val="Calibri"/>
      <family val="2"/>
      <charset val="204"/>
      <scheme val="minor"/>
    </font>
    <font>
      <b/>
      <sz val="11"/>
      <color rgb="FFFF0000"/>
      <name val="Calibri"/>
      <family val="2"/>
      <charset val="204"/>
      <scheme val="minor"/>
    </font>
    <font>
      <sz val="10"/>
      <name val="Arial Cyr"/>
      <charset val="204"/>
    </font>
    <font>
      <b/>
      <sz val="11"/>
      <name val="Calibri"/>
      <family val="2"/>
      <charset val="204"/>
      <scheme val="minor"/>
    </font>
    <font>
      <i/>
      <sz val="11"/>
      <color theme="1"/>
      <name val="Calibri"/>
      <family val="2"/>
      <charset val="204"/>
      <scheme val="minor"/>
    </font>
    <font>
      <i/>
      <sz val="11"/>
      <name val="Calibri"/>
      <family val="2"/>
      <charset val="204"/>
      <scheme val="minor"/>
    </font>
    <font>
      <sz val="10"/>
      <name val="Times New Roman"/>
      <family val="1"/>
      <charset val="204"/>
    </font>
    <font>
      <sz val="1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6" fillId="0" borderId="0"/>
    <xf numFmtId="0" fontId="10" fillId="0" borderId="0"/>
    <xf numFmtId="0" fontId="11" fillId="0" borderId="0"/>
  </cellStyleXfs>
  <cellXfs count="237">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1" fontId="0" fillId="0" borderId="1" xfId="0" applyNumberFormat="1" applyBorder="1" applyAlignment="1">
      <alignment horizontal="center" vertical="top" wrapText="1"/>
    </xf>
    <xf numFmtId="0" fontId="0" fillId="0" borderId="1" xfId="0" applyFill="1" applyBorder="1" applyAlignment="1">
      <alignment horizontal="center" vertical="top" wrapText="1"/>
    </xf>
    <xf numFmtId="0" fontId="2" fillId="0" borderId="0" xfId="0" applyFont="1" applyAlignment="1"/>
    <xf numFmtId="164" fontId="0" fillId="0" borderId="1" xfId="0" applyNumberFormat="1" applyBorder="1" applyAlignment="1" applyProtection="1">
      <alignment horizontal="center" vertical="top" wrapText="1"/>
      <protection hidden="1"/>
    </xf>
    <xf numFmtId="0" fontId="2" fillId="0" borderId="0" xfId="0" applyFont="1" applyAlignment="1">
      <alignment horizontal="center"/>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2" fillId="0" borderId="0" xfId="0" applyFont="1"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3" fontId="0" fillId="0" borderId="1" xfId="0" applyNumberFormat="1" applyBorder="1" applyAlignment="1">
      <alignment horizontal="center" vertical="top" wrapText="1"/>
    </xf>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2"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0" fillId="3" borderId="1" xfId="0" applyFill="1" applyBorder="1"/>
    <xf numFmtId="2" fontId="0" fillId="3" borderId="1" xfId="0" applyNumberFormat="1" applyFill="1" applyBorder="1" applyAlignment="1">
      <alignment horizontal="center" vertical="top" wrapText="1"/>
    </xf>
    <xf numFmtId="0" fontId="0" fillId="3" borderId="1" xfId="0" applyFill="1" applyBorder="1" applyAlignment="1">
      <alignment horizontal="justify"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1" fontId="0" fillId="3"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1" fontId="0" fillId="4" borderId="1" xfId="0" applyNumberFormat="1" applyFill="1" applyBorder="1" applyAlignment="1">
      <alignment horizontal="center" vertical="top" wrapText="1"/>
    </xf>
    <xf numFmtId="164" fontId="3" fillId="3" borderId="1" xfId="0" applyNumberFormat="1" applyFont="1" applyFill="1" applyBorder="1" applyAlignment="1">
      <alignment horizontal="center" vertical="top" wrapText="1"/>
    </xf>
    <xf numFmtId="2" fontId="3" fillId="3" borderId="1" xfId="0" applyNumberFormat="1" applyFont="1" applyFill="1" applyBorder="1" applyAlignment="1">
      <alignment horizontal="center" vertical="top" wrapText="1"/>
    </xf>
    <xf numFmtId="0" fontId="0" fillId="0" borderId="2" xfId="0" applyBorder="1"/>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2" xfId="0" applyFill="1" applyBorder="1" applyAlignment="1">
      <alignment horizontal="left" vertical="top" wrapText="1"/>
    </xf>
    <xf numFmtId="0" fontId="0" fillId="3" borderId="1" xfId="0" applyFont="1" applyFill="1" applyBorder="1" applyAlignment="1">
      <alignmen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3" fillId="3" borderId="1" xfId="0" applyFont="1" applyFill="1" applyBorder="1"/>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0" borderId="1" xfId="0" applyFont="1" applyBorder="1" applyAlignment="1">
      <alignment horizontal="justify"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Border="1"/>
    <xf numFmtId="2" fontId="0" fillId="0" borderId="1" xfId="0" applyNumberFormat="1" applyBorder="1" applyAlignment="1" applyProtection="1">
      <alignment horizontal="center" vertical="top" wrapText="1"/>
      <protection hidden="1"/>
    </xf>
    <xf numFmtId="0" fontId="0" fillId="3" borderId="2" xfId="0" applyFill="1" applyBorder="1" applyAlignment="1">
      <alignment vertical="top" wrapText="1"/>
    </xf>
    <xf numFmtId="3" fontId="4" fillId="0" borderId="1" xfId="0" applyNumberFormat="1" applyFont="1" applyFill="1" applyBorder="1" applyAlignment="1">
      <alignment horizontal="center" vertical="top" wrapText="1"/>
    </xf>
    <xf numFmtId="0" fontId="0" fillId="3" borderId="1" xfId="0" applyFill="1" applyBorder="1" applyAlignment="1">
      <alignment horizontal="center"/>
    </xf>
    <xf numFmtId="3" fontId="4" fillId="0" borderId="1" xfId="0" applyNumberFormat="1" applyFont="1" applyBorder="1" applyAlignment="1">
      <alignment horizontal="center" vertical="top" wrapText="1"/>
    </xf>
    <xf numFmtId="0" fontId="0" fillId="0" borderId="1" xfId="0" applyFill="1" applyBorder="1" applyAlignment="1">
      <alignment horizontal="justify" vertical="top" wrapText="1"/>
    </xf>
    <xf numFmtId="2" fontId="4" fillId="0" borderId="1" xfId="0" applyNumberFormat="1" applyFont="1" applyBorder="1" applyAlignment="1" applyProtection="1">
      <alignment horizontal="center" vertical="top" wrapText="1"/>
      <protection hidden="1"/>
    </xf>
    <xf numFmtId="164" fontId="3" fillId="0" borderId="1" xfId="0" applyNumberFormat="1" applyFont="1" applyBorder="1" applyAlignment="1" applyProtection="1">
      <alignment horizontal="center" vertical="top" wrapText="1"/>
      <protection hidden="1"/>
    </xf>
    <xf numFmtId="0" fontId="0" fillId="3" borderId="3" xfId="0" applyFill="1" applyBorder="1" applyAlignment="1">
      <alignment horizontal="left" vertical="top" wrapText="1"/>
    </xf>
    <xf numFmtId="0" fontId="3" fillId="2" borderId="3" xfId="0" applyFont="1" applyFill="1" applyBorder="1" applyAlignment="1">
      <alignment horizontal="left" vertical="top" wrapText="1"/>
    </xf>
    <xf numFmtId="1" fontId="3" fillId="3" borderId="1" xfId="0" applyNumberFormat="1" applyFont="1" applyFill="1" applyBorder="1" applyAlignment="1">
      <alignment horizontal="center" vertical="top" wrapText="1"/>
    </xf>
    <xf numFmtId="0" fontId="3" fillId="3" borderId="1" xfId="0" applyFont="1" applyFill="1" applyBorder="1" applyAlignment="1">
      <alignment horizontal="justify" vertical="top" wrapText="1"/>
    </xf>
    <xf numFmtId="0" fontId="5" fillId="0" borderId="1" xfId="0" applyFont="1" applyFill="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164" fontId="4" fillId="0" borderId="1" xfId="0" applyNumberFormat="1" applyFont="1" applyBorder="1" applyAlignment="1">
      <alignment horizontal="center" vertical="top" wrapText="1"/>
    </xf>
    <xf numFmtId="0" fontId="4" fillId="0"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164" fontId="4" fillId="0" borderId="1" xfId="0" applyNumberFormat="1" applyFont="1" applyBorder="1" applyAlignment="1" applyProtection="1">
      <alignment horizontal="center" vertical="top" wrapText="1"/>
      <protection hidden="1"/>
    </xf>
    <xf numFmtId="0" fontId="4" fillId="0" borderId="3" xfId="0" applyFont="1" applyBorder="1" applyAlignment="1">
      <alignment horizontal="center" vertical="top" wrapText="1"/>
    </xf>
    <xf numFmtId="0" fontId="4" fillId="3" borderId="1" xfId="0" applyFont="1" applyFill="1" applyBorder="1" applyAlignment="1">
      <alignment horizontal="center" vertical="top" wrapText="1"/>
    </xf>
    <xf numFmtId="0" fontId="4" fillId="0" borderId="1" xfId="0" applyFont="1" applyFill="1" applyBorder="1" applyAlignment="1">
      <alignment vertical="top" wrapText="1"/>
    </xf>
    <xf numFmtId="0" fontId="1" fillId="3" borderId="3" xfId="0" applyFont="1" applyFill="1" applyBorder="1" applyAlignment="1">
      <alignment horizontal="center" vertical="top" wrapText="1"/>
    </xf>
    <xf numFmtId="0" fontId="1" fillId="3" borderId="3" xfId="0" applyFont="1" applyFill="1" applyBorder="1" applyAlignment="1">
      <alignment vertical="top" wrapText="1"/>
    </xf>
    <xf numFmtId="0" fontId="0" fillId="3" borderId="3" xfId="0" applyFill="1" applyBorder="1" applyAlignment="1">
      <alignment vertical="top" wrapText="1"/>
    </xf>
    <xf numFmtId="0" fontId="0" fillId="3" borderId="3" xfId="0" applyFill="1" applyBorder="1"/>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5" borderId="1" xfId="0" applyFill="1" applyBorder="1" applyAlignment="1">
      <alignment vertical="top" wrapText="1"/>
    </xf>
    <xf numFmtId="0" fontId="0" fillId="0" borderId="1" xfId="0" applyFill="1" applyBorder="1"/>
    <xf numFmtId="0" fontId="0" fillId="0" borderId="0" xfId="0" applyFill="1" applyAlignment="1">
      <alignment horizontal="center" vertical="top" wrapText="1"/>
    </xf>
    <xf numFmtId="0" fontId="0" fillId="0" borderId="0" xfId="0" applyFill="1"/>
    <xf numFmtId="164" fontId="0" fillId="0" borderId="1" xfId="0" applyNumberFormat="1" applyFill="1" applyBorder="1" applyAlignment="1" applyProtection="1">
      <alignment horizontal="center" vertical="top" wrapText="1"/>
      <protection hidden="1"/>
    </xf>
    <xf numFmtId="0" fontId="4" fillId="2" borderId="1" xfId="0" applyFont="1" applyFill="1" applyBorder="1" applyAlignment="1">
      <alignment vertical="top" wrapText="1"/>
    </xf>
    <xf numFmtId="0" fontId="4" fillId="0" borderId="1" xfId="0" applyFont="1" applyBorder="1"/>
    <xf numFmtId="2" fontId="0" fillId="0" borderId="1" xfId="0" applyNumberFormat="1" applyFill="1" applyBorder="1" applyAlignment="1" applyProtection="1">
      <alignment horizontal="center" vertical="top" wrapText="1"/>
      <protection hidden="1"/>
    </xf>
    <xf numFmtId="0" fontId="0" fillId="5" borderId="1" xfId="0"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justify" vertical="top" wrapText="1"/>
    </xf>
    <xf numFmtId="2" fontId="0" fillId="2" borderId="1" xfId="0" applyNumberFormat="1" applyFill="1" applyBorder="1" applyAlignment="1" applyProtection="1">
      <alignment horizontal="center" vertical="top" wrapText="1"/>
      <protection hidden="1"/>
    </xf>
    <xf numFmtId="0" fontId="4" fillId="3" borderId="1" xfId="0" applyFont="1" applyFill="1" applyBorder="1" applyAlignment="1">
      <alignment vertical="top" wrapText="1"/>
    </xf>
    <xf numFmtId="0" fontId="4" fillId="0" borderId="1" xfId="0" applyFont="1" applyBorder="1" applyAlignment="1">
      <alignment vertical="top" wrapText="1"/>
    </xf>
    <xf numFmtId="165" fontId="4" fillId="0" borderId="1" xfId="0" applyNumberFormat="1"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2" fontId="0" fillId="5" borderId="1" xfId="0" applyNumberFormat="1" applyFill="1" applyBorder="1" applyAlignment="1">
      <alignment horizontal="center" vertical="top" wrapText="1"/>
    </xf>
    <xf numFmtId="0" fontId="4" fillId="3" borderId="2" xfId="0" applyFont="1" applyFill="1" applyBorder="1" applyAlignment="1">
      <alignment horizontal="center" vertical="top" wrapText="1"/>
    </xf>
    <xf numFmtId="0" fontId="4" fillId="0" borderId="2" xfId="0" applyFont="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xf numFmtId="3" fontId="4" fillId="2" borderId="1" xfId="0" applyNumberFormat="1" applyFont="1" applyFill="1" applyBorder="1" applyAlignment="1">
      <alignment horizontal="center" vertical="top" wrapText="1"/>
    </xf>
    <xf numFmtId="2" fontId="4" fillId="0" borderId="1" xfId="0" applyNumberFormat="1" applyFont="1" applyFill="1" applyBorder="1" applyAlignment="1" applyProtection="1">
      <alignment horizontal="center" vertical="top" wrapText="1"/>
      <protection hidden="1"/>
    </xf>
    <xf numFmtId="0" fontId="0" fillId="5" borderId="1" xfId="0" applyFill="1" applyBorder="1"/>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0" fillId="2" borderId="1" xfId="0" applyFill="1" applyBorder="1"/>
    <xf numFmtId="2" fontId="4" fillId="2" borderId="1" xfId="0" applyNumberFormat="1" applyFont="1" applyFill="1" applyBorder="1" applyAlignment="1" applyProtection="1">
      <alignment horizontal="center" vertical="top" wrapText="1"/>
      <protection hidden="1"/>
    </xf>
    <xf numFmtId="164" fontId="0" fillId="0" borderId="1" xfId="0" applyNumberFormat="1" applyFill="1" applyBorder="1" applyAlignment="1">
      <alignment horizontal="center" vertical="top" wrapText="1"/>
    </xf>
    <xf numFmtId="0" fontId="4" fillId="0" borderId="1" xfId="0" applyFont="1" applyFill="1" applyBorder="1" applyAlignment="1">
      <alignment horizontal="justify" vertical="top" wrapText="1"/>
    </xf>
    <xf numFmtId="1" fontId="0" fillId="0" borderId="1" xfId="0" applyNumberFormat="1" applyFill="1" applyBorder="1" applyAlignment="1">
      <alignment horizontal="center" vertical="top" wrapText="1"/>
    </xf>
    <xf numFmtId="0" fontId="4" fillId="3" borderId="1" xfId="0" applyFont="1" applyFill="1" applyBorder="1" applyAlignment="1">
      <alignment horizontal="justify" vertical="top" wrapText="1"/>
    </xf>
    <xf numFmtId="0" fontId="4" fillId="3" borderId="1" xfId="0" applyFont="1" applyFill="1" applyBorder="1"/>
    <xf numFmtId="164" fontId="4" fillId="3"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1" xfId="0" applyFont="1" applyFill="1" applyBorder="1" applyAlignment="1">
      <alignment vertical="top" wrapText="1"/>
    </xf>
    <xf numFmtId="0" fontId="5" fillId="3" borderId="1" xfId="0" applyFont="1" applyFill="1" applyBorder="1" applyAlignment="1">
      <alignment horizontal="left" vertical="top" wrapText="1"/>
    </xf>
    <xf numFmtId="0" fontId="3" fillId="3" borderId="1" xfId="0" applyFont="1" applyFill="1" applyBorder="1" applyAlignment="1">
      <alignment horizontal="center"/>
    </xf>
    <xf numFmtId="0" fontId="0" fillId="0" borderId="0" xfId="0" applyBorder="1" applyAlignment="1">
      <alignment horizontal="center" vertical="top" wrapText="1"/>
    </xf>
    <xf numFmtId="0" fontId="0" fillId="2" borderId="3" xfId="0" applyFill="1" applyBorder="1" applyAlignment="1">
      <alignment horizontal="left" vertical="top" wrapText="1"/>
    </xf>
    <xf numFmtId="2" fontId="0" fillId="0" borderId="1" xfId="0" applyNumberFormat="1" applyFill="1" applyBorder="1" applyAlignment="1">
      <alignment horizontal="center" vertical="top" wrapText="1"/>
    </xf>
    <xf numFmtId="3" fontId="4" fillId="3" borderId="1" xfId="0" applyNumberFormat="1" applyFont="1" applyFill="1" applyBorder="1" applyAlignment="1">
      <alignment horizontal="center" vertical="top" wrapText="1"/>
    </xf>
    <xf numFmtId="1" fontId="0" fillId="5" borderId="1" xfId="0" applyNumberForma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vertical="top" wrapText="1"/>
    </xf>
    <xf numFmtId="1" fontId="4" fillId="5" borderId="1" xfId="0" applyNumberFormat="1" applyFont="1" applyFill="1" applyBorder="1" applyAlignment="1">
      <alignment horizontal="center" vertical="top" wrapText="1"/>
    </xf>
    <xf numFmtId="164" fontId="0" fillId="5" borderId="1" xfId="0" applyNumberFormat="1" applyFill="1" applyBorder="1" applyAlignment="1">
      <alignment horizontal="center" vertical="top" wrapText="1"/>
    </xf>
    <xf numFmtId="0" fontId="0" fillId="5" borderId="3" xfId="0" applyFill="1" applyBorder="1" applyAlignment="1">
      <alignment horizontal="left" vertical="top" wrapText="1"/>
    </xf>
    <xf numFmtId="164" fontId="4" fillId="5"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9" fillId="0" borderId="2" xfId="0" applyFont="1" applyBorder="1" applyAlignment="1">
      <alignment horizontal="lef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0" borderId="1" xfId="0" applyFill="1" applyBorder="1" applyAlignment="1">
      <alignment horizont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164" fontId="3" fillId="0" borderId="1" xfId="0" applyNumberFormat="1" applyFont="1" applyFill="1" applyBorder="1" applyAlignment="1" applyProtection="1">
      <alignment horizontal="center" vertical="top" wrapText="1"/>
      <protection hidden="1"/>
    </xf>
    <xf numFmtId="164" fontId="0" fillId="0" borderId="2" xfId="0" applyNumberFormat="1" applyFill="1" applyBorder="1" applyAlignment="1" applyProtection="1">
      <alignment horizontal="center" vertical="top" wrapText="1"/>
      <protection hidden="1"/>
    </xf>
    <xf numFmtId="0" fontId="7" fillId="3" borderId="1" xfId="0" applyFont="1" applyFill="1" applyBorder="1" applyAlignment="1">
      <alignment horizontal="left" vertical="top" wrapText="1"/>
    </xf>
    <xf numFmtId="0" fontId="1" fillId="0" borderId="1" xfId="0" applyFont="1" applyBorder="1" applyAlignment="1">
      <alignment horizontal="center"/>
    </xf>
    <xf numFmtId="0" fontId="0" fillId="0" borderId="0" xfId="0" applyFill="1" applyBorder="1" applyAlignment="1" applyProtection="1">
      <alignment horizontal="left" vertical="top" wrapText="1"/>
      <protection hidden="1"/>
    </xf>
    <xf numFmtId="0" fontId="1" fillId="0" borderId="1" xfId="0" applyFont="1" applyBorder="1" applyAlignment="1">
      <alignment horizontal="center" wrapText="1"/>
    </xf>
    <xf numFmtId="0" fontId="1" fillId="0" borderId="1" xfId="0" applyFont="1" applyFill="1" applyBorder="1" applyAlignment="1">
      <alignment horizontal="center"/>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1" xfId="0" applyBorder="1" applyAlignment="1">
      <alignment horizontal="center"/>
    </xf>
    <xf numFmtId="0" fontId="0" fillId="0" borderId="3" xfId="0" applyFill="1" applyBorder="1" applyAlignment="1">
      <alignment horizontal="left" vertical="top" wrapText="1"/>
    </xf>
    <xf numFmtId="1" fontId="4" fillId="2" borderId="1" xfId="0" applyNumberFormat="1" applyFont="1" applyFill="1" applyBorder="1" applyAlignment="1">
      <alignment horizontal="center" vertical="top" wrapText="1"/>
    </xf>
    <xf numFmtId="3" fontId="0" fillId="6" borderId="1" xfId="0" applyNumberFormat="1" applyFill="1" applyBorder="1" applyAlignment="1">
      <alignment horizontal="center" vertical="top" wrapText="1"/>
    </xf>
    <xf numFmtId="3" fontId="4" fillId="6" borderId="1" xfId="0" applyNumberFormat="1" applyFont="1" applyFill="1" applyBorder="1" applyAlignment="1">
      <alignment horizontal="center" vertical="top" wrapText="1"/>
    </xf>
    <xf numFmtId="1" fontId="0" fillId="6" borderId="1" xfId="0" applyNumberFormat="1" applyFill="1" applyBorder="1" applyAlignment="1">
      <alignment horizontal="center" vertical="top" wrapText="1"/>
    </xf>
    <xf numFmtId="0" fontId="0" fillId="6" borderId="1" xfId="0" applyFill="1" applyBorder="1" applyAlignment="1">
      <alignment horizontal="center" vertical="top" wrapText="1"/>
    </xf>
    <xf numFmtId="0" fontId="0" fillId="6" borderId="1" xfId="0" applyFill="1" applyBorder="1" applyAlignment="1">
      <alignment vertical="top" wrapText="1"/>
    </xf>
    <xf numFmtId="0" fontId="0" fillId="6" borderId="1" xfId="0" applyFill="1" applyBorder="1"/>
    <xf numFmtId="0" fontId="4" fillId="7" borderId="1" xfId="0" applyFont="1" applyFill="1" applyBorder="1" applyAlignment="1">
      <alignment horizontal="center" vertical="top" wrapText="1"/>
    </xf>
    <xf numFmtId="0" fontId="3" fillId="7" borderId="1" xfId="0" applyFont="1" applyFill="1" applyBorder="1" applyAlignment="1">
      <alignment horizontal="center" vertical="top" wrapText="1"/>
    </xf>
    <xf numFmtId="3" fontId="4" fillId="7" borderId="1" xfId="0" applyNumberFormat="1" applyFont="1" applyFill="1" applyBorder="1" applyAlignment="1">
      <alignment horizontal="center" vertical="top" wrapText="1"/>
    </xf>
    <xf numFmtId="3" fontId="0" fillId="8" borderId="1" xfId="0" applyNumberFormat="1" applyFill="1" applyBorder="1" applyAlignment="1">
      <alignment horizontal="center" vertical="top" wrapText="1"/>
    </xf>
    <xf numFmtId="3" fontId="4" fillId="8" borderId="1" xfId="0" applyNumberFormat="1" applyFont="1" applyFill="1" applyBorder="1" applyAlignment="1">
      <alignment horizontal="center" vertical="top" wrapText="1"/>
    </xf>
    <xf numFmtId="0" fontId="0" fillId="8" borderId="1" xfId="0" applyFill="1" applyBorder="1" applyAlignment="1">
      <alignment vertical="top" wrapText="1"/>
    </xf>
    <xf numFmtId="0" fontId="0" fillId="8" borderId="1" xfId="0" applyFill="1" applyBorder="1" applyAlignment="1">
      <alignment horizontal="center" vertical="top" wrapText="1"/>
    </xf>
    <xf numFmtId="2" fontId="0" fillId="2" borderId="1" xfId="0" applyNumberFormat="1" applyFill="1" applyBorder="1" applyAlignment="1">
      <alignment horizontal="center" vertical="top" wrapText="1"/>
    </xf>
    <xf numFmtId="0" fontId="0" fillId="9" borderId="1" xfId="0" applyFill="1" applyBorder="1" applyAlignment="1">
      <alignment horizontal="center" vertical="top" wrapText="1"/>
    </xf>
    <xf numFmtId="0" fontId="0" fillId="9" borderId="1" xfId="0" applyFill="1" applyBorder="1" applyAlignment="1">
      <alignment vertical="top" wrapText="1"/>
    </xf>
    <xf numFmtId="0" fontId="0" fillId="9" borderId="1" xfId="0" applyFill="1" applyBorder="1"/>
    <xf numFmtId="164" fontId="0" fillId="9" borderId="1" xfId="0" applyNumberFormat="1" applyFill="1" applyBorder="1" applyAlignment="1">
      <alignment horizontal="center" vertical="top" wrapText="1"/>
    </xf>
    <xf numFmtId="1" fontId="0" fillId="9" borderId="1" xfId="0" applyNumberForma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justify" vertical="top" wrapText="1"/>
    </xf>
    <xf numFmtId="164" fontId="0" fillId="0" borderId="0" xfId="0" applyNumberFormat="1" applyFill="1" applyBorder="1" applyAlignment="1">
      <alignment horizontal="center" vertical="top" wrapText="1"/>
    </xf>
    <xf numFmtId="0" fontId="0" fillId="0" borderId="1" xfId="0" applyFont="1" applyBorder="1" applyAlignment="1">
      <alignment vertical="top" wrapText="1"/>
    </xf>
    <xf numFmtId="0" fontId="0" fillId="0" borderId="1" xfId="0" applyBorder="1" applyAlignment="1">
      <alignment vertical="center" wrapText="1"/>
    </xf>
    <xf numFmtId="0" fontId="0" fillId="2" borderId="1" xfId="0" applyFill="1" applyBorder="1" applyAlignment="1">
      <alignment horizontal="left" vertical="top" wrapText="1"/>
    </xf>
    <xf numFmtId="0" fontId="0" fillId="8" borderId="1" xfId="0" applyFill="1" applyBorder="1" applyAlignment="1">
      <alignment horizontal="left" vertical="top" wrapText="1"/>
    </xf>
    <xf numFmtId="0" fontId="0" fillId="0" borderId="0" xfId="0" applyFill="1" applyBorder="1" applyAlignment="1" applyProtection="1">
      <alignment horizontal="left" vertical="top" wrapText="1"/>
      <protection hidden="1"/>
    </xf>
    <xf numFmtId="0" fontId="2" fillId="0" borderId="0" xfId="0" applyFont="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1" fillId="0" borderId="1"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xf>
    <xf numFmtId="0" fontId="0" fillId="3" borderId="1" xfId="0" applyFill="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left" vertical="top" wrapText="1"/>
    </xf>
    <xf numFmtId="0" fontId="0" fillId="2" borderId="2" xfId="0" applyFill="1" applyBorder="1" applyAlignment="1">
      <alignment horizontal="left" vertical="top" wrapText="1"/>
    </xf>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4" xfId="0" applyFill="1" applyBorder="1" applyAlignment="1">
      <alignment horizontal="center" vertical="top" wrapText="1"/>
    </xf>
    <xf numFmtId="0" fontId="1" fillId="0" borderId="1" xfId="0" applyFont="1" applyBorder="1" applyAlignment="1">
      <alignment horizont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vertical="center"/>
    </xf>
    <xf numFmtId="0" fontId="1" fillId="0" borderId="9" xfId="0" applyFont="1" applyBorder="1" applyAlignment="1">
      <alignment horizontal="center" vertical="center"/>
    </xf>
  </cellXfs>
  <cellStyles count="4">
    <cellStyle name="Обычный" xfId="0" builtinId="0"/>
    <cellStyle name="Обычный 2" xfId="1"/>
    <cellStyle name="Обычный 3" xfId="2"/>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5"/>
  <sheetViews>
    <sheetView zoomScaleNormal="100" workbookViewId="0">
      <selection activeCell="B7" sqref="B7"/>
    </sheetView>
  </sheetViews>
  <sheetFormatPr defaultRowHeight="15" x14ac:dyDescent="0.25"/>
  <cols>
    <col min="2" max="2" width="88.7109375" customWidth="1"/>
    <col min="3" max="3" width="16.140625" customWidth="1"/>
    <col min="4" max="4" width="14" customWidth="1"/>
  </cols>
  <sheetData>
    <row r="1" spans="1:4" ht="18.75" x14ac:dyDescent="0.3">
      <c r="A1" s="200" t="s">
        <v>0</v>
      </c>
      <c r="B1" s="200"/>
      <c r="C1" s="200"/>
      <c r="D1" s="200"/>
    </row>
    <row r="2" spans="1:4" ht="18.75" x14ac:dyDescent="0.3">
      <c r="A2" s="200" t="s">
        <v>1</v>
      </c>
      <c r="B2" s="200"/>
      <c r="C2" s="200"/>
      <c r="D2" s="200"/>
    </row>
    <row r="3" spans="1:4" ht="6.75" customHeight="1" x14ac:dyDescent="0.25">
      <c r="A3" s="1"/>
      <c r="B3" s="1"/>
      <c r="C3" s="1"/>
      <c r="D3" s="1"/>
    </row>
    <row r="4" spans="1:4" ht="44.25" customHeight="1" x14ac:dyDescent="0.25">
      <c r="A4" s="4" t="s">
        <v>6</v>
      </c>
      <c r="B4" s="4" t="s">
        <v>418</v>
      </c>
      <c r="C4" s="5" t="s">
        <v>11</v>
      </c>
      <c r="D4" s="5" t="s">
        <v>1640</v>
      </c>
    </row>
    <row r="5" spans="1:4" x14ac:dyDescent="0.25">
      <c r="A5" s="235" t="s">
        <v>3</v>
      </c>
      <c r="B5" s="236"/>
      <c r="C5" s="164"/>
      <c r="D5" s="164"/>
    </row>
    <row r="6" spans="1:4" x14ac:dyDescent="0.25">
      <c r="A6" s="235" t="s">
        <v>4</v>
      </c>
      <c r="B6" s="236"/>
      <c r="C6" s="164"/>
      <c r="D6" s="164"/>
    </row>
    <row r="7" spans="1:4" ht="30" x14ac:dyDescent="0.25">
      <c r="A7" s="10" t="s">
        <v>7</v>
      </c>
      <c r="B7" s="33" t="s">
        <v>5</v>
      </c>
      <c r="C7" s="8"/>
      <c r="D7" s="8"/>
    </row>
    <row r="8" spans="1:4" ht="75.75" customHeight="1" x14ac:dyDescent="0.25">
      <c r="A8" s="6" t="s">
        <v>2</v>
      </c>
      <c r="B8" s="34" t="s">
        <v>8</v>
      </c>
      <c r="C8" s="6" t="s">
        <v>9</v>
      </c>
      <c r="D8" s="74">
        <v>98.653395784543335</v>
      </c>
    </row>
    <row r="9" spans="1:4" x14ac:dyDescent="0.25">
      <c r="A9" s="12"/>
      <c r="B9" s="73" t="s">
        <v>1499</v>
      </c>
      <c r="C9" s="12" t="s">
        <v>9</v>
      </c>
      <c r="D9" s="123">
        <v>97.702297702297699</v>
      </c>
    </row>
    <row r="10" spans="1:4" x14ac:dyDescent="0.25">
      <c r="A10" s="12"/>
      <c r="B10" s="73" t="s">
        <v>1500</v>
      </c>
      <c r="C10" s="12" t="s">
        <v>9</v>
      </c>
      <c r="D10" s="123">
        <v>100</v>
      </c>
    </row>
    <row r="11" spans="1:4" ht="63" customHeight="1" x14ac:dyDescent="0.25">
      <c r="A11" s="6" t="s">
        <v>18</v>
      </c>
      <c r="B11" s="34" t="s">
        <v>17</v>
      </c>
      <c r="C11" s="6" t="s">
        <v>9</v>
      </c>
      <c r="D11" s="74">
        <v>63.229265216020181</v>
      </c>
    </row>
    <row r="12" spans="1:4" x14ac:dyDescent="0.25">
      <c r="A12" s="6"/>
      <c r="B12" s="34" t="s">
        <v>1499</v>
      </c>
      <c r="C12" s="6" t="s">
        <v>9</v>
      </c>
      <c r="D12" s="74">
        <v>70.05952380952381</v>
      </c>
    </row>
    <row r="13" spans="1:4" x14ac:dyDescent="0.25">
      <c r="A13" s="6"/>
      <c r="B13" s="34" t="s">
        <v>1500</v>
      </c>
      <c r="C13" s="6" t="s">
        <v>9</v>
      </c>
      <c r="D13" s="74">
        <v>55.533199195171022</v>
      </c>
    </row>
    <row r="14" spans="1:4" ht="30.75" customHeight="1" x14ac:dyDescent="0.25">
      <c r="A14" s="6" t="s">
        <v>24</v>
      </c>
      <c r="B14" s="34" t="s">
        <v>23</v>
      </c>
      <c r="C14" s="6" t="s">
        <v>9</v>
      </c>
      <c r="D14" s="74">
        <v>0</v>
      </c>
    </row>
    <row r="15" spans="1:4" ht="30" x14ac:dyDescent="0.25">
      <c r="A15" s="115" t="s">
        <v>29</v>
      </c>
      <c r="B15" s="116" t="s">
        <v>28</v>
      </c>
      <c r="C15" s="12"/>
      <c r="D15" s="107"/>
    </row>
    <row r="16" spans="1:4" ht="30" customHeight="1" x14ac:dyDescent="0.25">
      <c r="A16" s="12" t="s">
        <v>30</v>
      </c>
      <c r="B16" s="73" t="s">
        <v>36</v>
      </c>
      <c r="C16" s="12"/>
      <c r="D16" s="107"/>
    </row>
    <row r="17" spans="1:4" x14ac:dyDescent="0.25">
      <c r="A17" s="12"/>
      <c r="B17" s="73" t="s">
        <v>1497</v>
      </c>
      <c r="C17" s="12" t="s">
        <v>9</v>
      </c>
      <c r="D17" s="123">
        <v>0</v>
      </c>
    </row>
    <row r="18" spans="1:4" x14ac:dyDescent="0.25">
      <c r="A18" s="12"/>
      <c r="B18" s="73" t="s">
        <v>1499</v>
      </c>
      <c r="C18" s="12" t="s">
        <v>9</v>
      </c>
      <c r="D18" s="123">
        <v>0</v>
      </c>
    </row>
    <row r="19" spans="1:4" x14ac:dyDescent="0.25">
      <c r="A19" s="12"/>
      <c r="B19" s="73" t="s">
        <v>1500</v>
      </c>
      <c r="C19" s="12" t="s">
        <v>9</v>
      </c>
      <c r="D19" s="123">
        <v>0</v>
      </c>
    </row>
    <row r="20" spans="1:4" x14ac:dyDescent="0.25">
      <c r="A20" s="12"/>
      <c r="B20" s="73" t="s">
        <v>1498</v>
      </c>
      <c r="C20" s="12" t="s">
        <v>9</v>
      </c>
      <c r="D20" s="123" t="s">
        <v>1646</v>
      </c>
    </row>
    <row r="21" spans="1:4" x14ac:dyDescent="0.25">
      <c r="A21" s="12"/>
      <c r="B21" s="73" t="s">
        <v>1499</v>
      </c>
      <c r="C21" s="12" t="s">
        <v>9</v>
      </c>
      <c r="D21" s="123" t="s">
        <v>1646</v>
      </c>
    </row>
    <row r="22" spans="1:4" x14ac:dyDescent="0.25">
      <c r="A22" s="12"/>
      <c r="B22" s="73" t="s">
        <v>1500</v>
      </c>
      <c r="C22" s="12" t="s">
        <v>9</v>
      </c>
      <c r="D22" s="123" t="s">
        <v>1646</v>
      </c>
    </row>
    <row r="23" spans="1:4" ht="30" x14ac:dyDescent="0.25">
      <c r="A23" s="10" t="s">
        <v>34</v>
      </c>
      <c r="B23" s="33" t="s">
        <v>33</v>
      </c>
      <c r="C23" s="8"/>
      <c r="D23" s="68"/>
    </row>
    <row r="24" spans="1:4" ht="30" x14ac:dyDescent="0.25">
      <c r="A24" s="6" t="s">
        <v>37</v>
      </c>
      <c r="B24" s="34" t="s">
        <v>35</v>
      </c>
      <c r="C24" s="6"/>
      <c r="D24" s="74"/>
    </row>
    <row r="25" spans="1:4" x14ac:dyDescent="0.25">
      <c r="A25" s="12"/>
      <c r="B25" s="73" t="s">
        <v>1497</v>
      </c>
      <c r="C25" s="12" t="s">
        <v>1117</v>
      </c>
      <c r="D25" s="123">
        <v>8.5683760683760681</v>
      </c>
    </row>
    <row r="26" spans="1:4" x14ac:dyDescent="0.25">
      <c r="A26" s="6"/>
      <c r="B26" s="34" t="s">
        <v>1499</v>
      </c>
      <c r="C26" s="6" t="s">
        <v>1117</v>
      </c>
      <c r="D26" s="74">
        <v>8.9847328244274802</v>
      </c>
    </row>
    <row r="27" spans="1:4" x14ac:dyDescent="0.25">
      <c r="A27" s="6"/>
      <c r="B27" s="34" t="s">
        <v>1500</v>
      </c>
      <c r="C27" s="6" t="s">
        <v>1117</v>
      </c>
      <c r="D27" s="74">
        <v>8.0388349514563107</v>
      </c>
    </row>
    <row r="28" spans="1:4" x14ac:dyDescent="0.25">
      <c r="A28" s="12"/>
      <c r="B28" s="73" t="s">
        <v>1498</v>
      </c>
      <c r="C28" s="12" t="s">
        <v>1117</v>
      </c>
      <c r="D28" s="123" t="s">
        <v>1646</v>
      </c>
    </row>
    <row r="29" spans="1:4" x14ac:dyDescent="0.25">
      <c r="A29" s="12"/>
      <c r="B29" s="73" t="s">
        <v>1499</v>
      </c>
      <c r="C29" s="12" t="s">
        <v>1117</v>
      </c>
      <c r="D29" s="123" t="s">
        <v>1646</v>
      </c>
    </row>
    <row r="30" spans="1:4" x14ac:dyDescent="0.25">
      <c r="A30" s="12"/>
      <c r="B30" s="73" t="s">
        <v>1500</v>
      </c>
      <c r="C30" s="12" t="s">
        <v>1117</v>
      </c>
      <c r="D30" s="123" t="s">
        <v>1646</v>
      </c>
    </row>
    <row r="31" spans="1:4" ht="60" x14ac:dyDescent="0.25">
      <c r="A31" s="81" t="s">
        <v>41</v>
      </c>
      <c r="B31" s="82" t="s">
        <v>40</v>
      </c>
      <c r="C31" s="81" t="s">
        <v>9</v>
      </c>
      <c r="D31" s="74" t="s">
        <v>1646</v>
      </c>
    </row>
    <row r="32" spans="1:4" ht="30" x14ac:dyDescent="0.25">
      <c r="A32" s="10" t="s">
        <v>52</v>
      </c>
      <c r="B32" s="33" t="s">
        <v>51</v>
      </c>
      <c r="C32" s="6"/>
      <c r="D32" s="68"/>
    </row>
    <row r="33" spans="1:4" ht="30" x14ac:dyDescent="0.25">
      <c r="A33" s="12" t="s">
        <v>54</v>
      </c>
      <c r="B33" s="73" t="s">
        <v>1660</v>
      </c>
      <c r="C33" s="12"/>
      <c r="D33" s="107"/>
    </row>
    <row r="34" spans="1:4" ht="15.75" customHeight="1" x14ac:dyDescent="0.25">
      <c r="A34" s="12"/>
      <c r="B34" s="73" t="s">
        <v>1497</v>
      </c>
      <c r="C34" s="12" t="s">
        <v>1307</v>
      </c>
      <c r="D34" s="107">
        <v>8.7955112219451372</v>
      </c>
    </row>
    <row r="35" spans="1:4" ht="15.75" customHeight="1" x14ac:dyDescent="0.25">
      <c r="A35" s="12"/>
      <c r="B35" s="73" t="s">
        <v>1499</v>
      </c>
      <c r="C35" s="12" t="s">
        <v>1307</v>
      </c>
      <c r="D35" s="107">
        <v>8.3271028037383186</v>
      </c>
    </row>
    <row r="36" spans="1:4" ht="15.75" customHeight="1" x14ac:dyDescent="0.25">
      <c r="A36" s="12"/>
      <c r="B36" s="73" t="s">
        <v>1500</v>
      </c>
      <c r="C36" s="12" t="s">
        <v>1307</v>
      </c>
      <c r="D36" s="107">
        <v>9.4613526570048307</v>
      </c>
    </row>
    <row r="37" spans="1:4" ht="15.75" customHeight="1" x14ac:dyDescent="0.25">
      <c r="A37" s="12"/>
      <c r="B37" s="73" t="s">
        <v>1498</v>
      </c>
      <c r="C37" s="12" t="s">
        <v>1307</v>
      </c>
      <c r="D37" s="107" t="s">
        <v>1646</v>
      </c>
    </row>
    <row r="38" spans="1:4" ht="15.75" customHeight="1" x14ac:dyDescent="0.25">
      <c r="A38" s="12"/>
      <c r="B38" s="73" t="s">
        <v>1499</v>
      </c>
      <c r="C38" s="12" t="s">
        <v>1307</v>
      </c>
      <c r="D38" s="107" t="s">
        <v>1646</v>
      </c>
    </row>
    <row r="39" spans="1:4" ht="15.75" customHeight="1" x14ac:dyDescent="0.25">
      <c r="A39" s="12"/>
      <c r="B39" s="73" t="s">
        <v>1500</v>
      </c>
      <c r="C39" s="12" t="s">
        <v>1307</v>
      </c>
      <c r="D39" s="107" t="s">
        <v>1646</v>
      </c>
    </row>
    <row r="40" spans="1:4" ht="30" customHeight="1" x14ac:dyDescent="0.25">
      <c r="A40" s="6" t="s">
        <v>60</v>
      </c>
      <c r="B40" s="34" t="s">
        <v>69</v>
      </c>
      <c r="C40" s="6"/>
      <c r="D40" s="68"/>
    </row>
    <row r="41" spans="1:4" x14ac:dyDescent="0.25">
      <c r="A41" s="6"/>
      <c r="B41" s="34" t="s">
        <v>1503</v>
      </c>
      <c r="C41" s="6" t="s">
        <v>9</v>
      </c>
      <c r="D41" s="74">
        <v>88.235294117647058</v>
      </c>
    </row>
    <row r="42" spans="1:4" x14ac:dyDescent="0.25">
      <c r="A42" s="6"/>
      <c r="B42" s="34" t="s">
        <v>1499</v>
      </c>
      <c r="C42" s="6" t="s">
        <v>9</v>
      </c>
      <c r="D42" s="74">
        <v>100</v>
      </c>
    </row>
    <row r="43" spans="1:4" x14ac:dyDescent="0.25">
      <c r="A43" s="6"/>
      <c r="B43" s="34" t="s">
        <v>1500</v>
      </c>
      <c r="C43" s="6" t="s">
        <v>9</v>
      </c>
      <c r="D43" s="74">
        <v>80</v>
      </c>
    </row>
    <row r="44" spans="1:4" x14ac:dyDescent="0.25">
      <c r="A44" s="6"/>
      <c r="B44" s="34" t="s">
        <v>1504</v>
      </c>
      <c r="C44" s="6" t="s">
        <v>9</v>
      </c>
      <c r="D44" s="74">
        <v>94.117647058823522</v>
      </c>
    </row>
    <row r="45" spans="1:4" x14ac:dyDescent="0.25">
      <c r="A45" s="6"/>
      <c r="B45" s="34" t="s">
        <v>1499</v>
      </c>
      <c r="C45" s="6" t="s">
        <v>9</v>
      </c>
      <c r="D45" s="74">
        <v>100</v>
      </c>
    </row>
    <row r="46" spans="1:4" x14ac:dyDescent="0.25">
      <c r="A46" s="6"/>
      <c r="B46" s="34" t="s">
        <v>1500</v>
      </c>
      <c r="C46" s="6" t="s">
        <v>9</v>
      </c>
      <c r="D46" s="74">
        <v>90</v>
      </c>
    </row>
    <row r="47" spans="1:4" x14ac:dyDescent="0.25">
      <c r="A47" s="6"/>
      <c r="B47" s="34" t="s">
        <v>1505</v>
      </c>
      <c r="C47" s="6" t="s">
        <v>9</v>
      </c>
      <c r="D47" s="74">
        <v>88.235294117647058</v>
      </c>
    </row>
    <row r="48" spans="1:4" x14ac:dyDescent="0.25">
      <c r="A48" s="6"/>
      <c r="B48" s="34" t="s">
        <v>1499</v>
      </c>
      <c r="C48" s="6" t="s">
        <v>9</v>
      </c>
      <c r="D48" s="74">
        <v>100</v>
      </c>
    </row>
    <row r="49" spans="1:4" x14ac:dyDescent="0.25">
      <c r="A49" s="6"/>
      <c r="B49" s="34" t="s">
        <v>1500</v>
      </c>
      <c r="C49" s="6" t="s">
        <v>9</v>
      </c>
      <c r="D49" s="74">
        <v>80</v>
      </c>
    </row>
    <row r="50" spans="1:4" ht="30" x14ac:dyDescent="0.25">
      <c r="A50" s="12" t="s">
        <v>74</v>
      </c>
      <c r="B50" s="73" t="s">
        <v>73</v>
      </c>
      <c r="C50" s="12" t="s">
        <v>9</v>
      </c>
      <c r="D50" s="123">
        <v>64.705882352941174</v>
      </c>
    </row>
    <row r="51" spans="1:4" ht="30" x14ac:dyDescent="0.25">
      <c r="A51" s="12" t="s">
        <v>78</v>
      </c>
      <c r="B51" s="73" t="s">
        <v>77</v>
      </c>
      <c r="C51" s="12" t="s">
        <v>9</v>
      </c>
      <c r="D51" s="123">
        <v>0</v>
      </c>
    </row>
    <row r="52" spans="1:4" ht="30" x14ac:dyDescent="0.25">
      <c r="A52" s="12" t="s">
        <v>83</v>
      </c>
      <c r="B52" s="73" t="s">
        <v>82</v>
      </c>
      <c r="C52" s="12" t="s">
        <v>1308</v>
      </c>
      <c r="D52" s="123"/>
    </row>
    <row r="53" spans="1:4" x14ac:dyDescent="0.25">
      <c r="A53" s="12"/>
      <c r="B53" s="73" t="s">
        <v>1497</v>
      </c>
      <c r="C53" s="12" t="s">
        <v>1308</v>
      </c>
      <c r="D53" s="123">
        <v>0</v>
      </c>
    </row>
    <row r="54" spans="1:4" x14ac:dyDescent="0.25">
      <c r="A54" s="12"/>
      <c r="B54" s="73" t="s">
        <v>1499</v>
      </c>
      <c r="C54" s="12" t="s">
        <v>1308</v>
      </c>
      <c r="D54" s="123">
        <v>0</v>
      </c>
    </row>
    <row r="55" spans="1:4" x14ac:dyDescent="0.25">
      <c r="A55" s="12"/>
      <c r="B55" s="73" t="s">
        <v>1500</v>
      </c>
      <c r="C55" s="12" t="s">
        <v>1308</v>
      </c>
      <c r="D55" s="123">
        <v>0</v>
      </c>
    </row>
    <row r="56" spans="1:4" x14ac:dyDescent="0.25">
      <c r="A56" s="12"/>
      <c r="B56" s="73" t="s">
        <v>1498</v>
      </c>
      <c r="C56" s="12" t="s">
        <v>1308</v>
      </c>
      <c r="D56" s="123" t="s">
        <v>1646</v>
      </c>
    </row>
    <row r="57" spans="1:4" x14ac:dyDescent="0.25">
      <c r="A57" s="12"/>
      <c r="B57" s="73" t="s">
        <v>1499</v>
      </c>
      <c r="C57" s="12" t="s">
        <v>1308</v>
      </c>
      <c r="D57" s="123" t="s">
        <v>1646</v>
      </c>
    </row>
    <row r="58" spans="1:4" x14ac:dyDescent="0.25">
      <c r="A58" s="12"/>
      <c r="B58" s="73" t="s">
        <v>1500</v>
      </c>
      <c r="C58" s="12" t="s">
        <v>1308</v>
      </c>
      <c r="D58" s="123" t="s">
        <v>1646</v>
      </c>
    </row>
    <row r="59" spans="1:4" ht="30" x14ac:dyDescent="0.25">
      <c r="A59" s="115" t="s">
        <v>89</v>
      </c>
      <c r="B59" s="116" t="s">
        <v>88</v>
      </c>
      <c r="C59" s="101"/>
      <c r="D59" s="107"/>
    </row>
    <row r="60" spans="1:4" ht="31.5" customHeight="1" x14ac:dyDescent="0.25">
      <c r="A60" s="12" t="s">
        <v>91</v>
      </c>
      <c r="B60" s="73" t="s">
        <v>1659</v>
      </c>
      <c r="C60" s="12" t="s">
        <v>9</v>
      </c>
      <c r="D60" s="141">
        <v>0</v>
      </c>
    </row>
    <row r="61" spans="1:4" x14ac:dyDescent="0.25">
      <c r="A61" s="12"/>
      <c r="B61" s="73" t="s">
        <v>1499</v>
      </c>
      <c r="C61" s="12"/>
      <c r="D61" s="141">
        <v>0</v>
      </c>
    </row>
    <row r="62" spans="1:4" x14ac:dyDescent="0.25">
      <c r="A62" s="12"/>
      <c r="B62" s="73" t="s">
        <v>1500</v>
      </c>
      <c r="C62" s="12"/>
      <c r="D62" s="141">
        <v>0</v>
      </c>
    </row>
    <row r="63" spans="1:4" ht="30" x14ac:dyDescent="0.25">
      <c r="A63" s="6" t="s">
        <v>96</v>
      </c>
      <c r="B63" s="34" t="s">
        <v>95</v>
      </c>
      <c r="C63" s="6" t="s">
        <v>9</v>
      </c>
      <c r="D63" s="74">
        <v>0.44887780548628431</v>
      </c>
    </row>
    <row r="64" spans="1:4" x14ac:dyDescent="0.25">
      <c r="A64" s="6"/>
      <c r="B64" s="34" t="s">
        <v>1499</v>
      </c>
      <c r="C64" s="6"/>
      <c r="D64" s="74">
        <v>0.42480883602378933</v>
      </c>
    </row>
    <row r="65" spans="1:4" x14ac:dyDescent="0.25">
      <c r="A65" s="6"/>
      <c r="B65" s="34" t="s">
        <v>1500</v>
      </c>
      <c r="C65" s="6"/>
      <c r="D65" s="74">
        <v>0.48309178743961351</v>
      </c>
    </row>
    <row r="66" spans="1:4" ht="60" x14ac:dyDescent="0.25">
      <c r="A66" s="12" t="s">
        <v>1602</v>
      </c>
      <c r="B66" s="73" t="s">
        <v>1603</v>
      </c>
      <c r="C66" s="12"/>
      <c r="D66" s="123"/>
    </row>
    <row r="67" spans="1:4" ht="18" customHeight="1" x14ac:dyDescent="0.25">
      <c r="A67" s="12"/>
      <c r="B67" s="73" t="s">
        <v>1604</v>
      </c>
      <c r="C67" s="12" t="s">
        <v>9</v>
      </c>
      <c r="D67" s="123"/>
    </row>
    <row r="68" spans="1:4" x14ac:dyDescent="0.25">
      <c r="A68" s="12"/>
      <c r="B68" s="73" t="s">
        <v>1605</v>
      </c>
      <c r="C68" s="12" t="s">
        <v>9</v>
      </c>
      <c r="D68" s="123"/>
    </row>
    <row r="69" spans="1:4" x14ac:dyDescent="0.25">
      <c r="A69" s="12"/>
      <c r="B69" s="73" t="s">
        <v>1606</v>
      </c>
      <c r="C69" s="12" t="s">
        <v>9</v>
      </c>
      <c r="D69" s="123"/>
    </row>
    <row r="70" spans="1:4" x14ac:dyDescent="0.25">
      <c r="A70" s="12"/>
      <c r="B70" s="73" t="s">
        <v>1607</v>
      </c>
      <c r="C70" s="12" t="s">
        <v>9</v>
      </c>
      <c r="D70" s="123"/>
    </row>
    <row r="71" spans="1:4" x14ac:dyDescent="0.25">
      <c r="A71" s="12"/>
      <c r="B71" s="73" t="s">
        <v>1608</v>
      </c>
      <c r="C71" s="12" t="s">
        <v>9</v>
      </c>
      <c r="D71" s="123"/>
    </row>
    <row r="72" spans="1:4" x14ac:dyDescent="0.25">
      <c r="A72" s="12"/>
      <c r="B72" s="73" t="s">
        <v>1609</v>
      </c>
      <c r="C72" s="12" t="s">
        <v>9</v>
      </c>
      <c r="D72" s="123"/>
    </row>
    <row r="73" spans="1:4" x14ac:dyDescent="0.25">
      <c r="A73" s="12"/>
      <c r="B73" s="73" t="s">
        <v>1610</v>
      </c>
      <c r="C73" s="12" t="s">
        <v>9</v>
      </c>
      <c r="D73" s="123"/>
    </row>
    <row r="74" spans="1:4" x14ac:dyDescent="0.25">
      <c r="A74" s="12"/>
      <c r="B74" s="73" t="s">
        <v>1611</v>
      </c>
      <c r="C74" s="12" t="s">
        <v>9</v>
      </c>
      <c r="D74" s="123"/>
    </row>
    <row r="75" spans="1:4" x14ac:dyDescent="0.25">
      <c r="A75" s="12"/>
      <c r="B75" s="73" t="s">
        <v>1612</v>
      </c>
      <c r="C75" s="12" t="s">
        <v>9</v>
      </c>
      <c r="D75" s="123"/>
    </row>
    <row r="76" spans="1:4" x14ac:dyDescent="0.25">
      <c r="A76" s="12"/>
      <c r="B76" s="73" t="s">
        <v>1613</v>
      </c>
      <c r="C76" s="12" t="s">
        <v>9</v>
      </c>
      <c r="D76" s="123"/>
    </row>
    <row r="77" spans="1:4" ht="15" customHeight="1" x14ac:dyDescent="0.25">
      <c r="A77" s="12"/>
      <c r="B77" s="73" t="s">
        <v>1614</v>
      </c>
      <c r="C77" s="12" t="s">
        <v>9</v>
      </c>
      <c r="D77" s="123"/>
    </row>
    <row r="78" spans="1:4" x14ac:dyDescent="0.25">
      <c r="A78" s="12"/>
      <c r="B78" s="73" t="s">
        <v>1615</v>
      </c>
      <c r="C78" s="12" t="s">
        <v>9</v>
      </c>
      <c r="D78" s="123"/>
    </row>
    <row r="79" spans="1:4" x14ac:dyDescent="0.25">
      <c r="A79" s="12"/>
      <c r="B79" s="73" t="s">
        <v>1616</v>
      </c>
      <c r="C79" s="12" t="s">
        <v>9</v>
      </c>
      <c r="D79" s="123"/>
    </row>
    <row r="80" spans="1:4" ht="30" x14ac:dyDescent="0.25">
      <c r="A80" s="12"/>
      <c r="B80" s="73" t="s">
        <v>1617</v>
      </c>
      <c r="C80" s="12" t="s">
        <v>9</v>
      </c>
      <c r="D80" s="123"/>
    </row>
    <row r="81" spans="1:4" x14ac:dyDescent="0.25">
      <c r="A81" s="12"/>
      <c r="B81" s="73" t="s">
        <v>1618</v>
      </c>
      <c r="C81" s="12" t="s">
        <v>9</v>
      </c>
      <c r="D81" s="123"/>
    </row>
    <row r="82" spans="1:4" ht="45" x14ac:dyDescent="0.25">
      <c r="A82" s="12" t="s">
        <v>1619</v>
      </c>
      <c r="B82" s="73" t="s">
        <v>1620</v>
      </c>
      <c r="C82" s="12"/>
      <c r="D82" s="123"/>
    </row>
    <row r="83" spans="1:4" ht="18" customHeight="1" x14ac:dyDescent="0.25">
      <c r="A83" s="12"/>
      <c r="B83" s="73" t="s">
        <v>1604</v>
      </c>
      <c r="C83" s="12" t="s">
        <v>9</v>
      </c>
      <c r="D83" s="123"/>
    </row>
    <row r="84" spans="1:4" x14ac:dyDescent="0.25">
      <c r="A84" s="12"/>
      <c r="B84" s="73" t="s">
        <v>1605</v>
      </c>
      <c r="C84" s="12" t="s">
        <v>9</v>
      </c>
      <c r="D84" s="123"/>
    </row>
    <row r="85" spans="1:4" x14ac:dyDescent="0.25">
      <c r="A85" s="12"/>
      <c r="B85" s="73" t="s">
        <v>1606</v>
      </c>
      <c r="C85" s="12" t="s">
        <v>9</v>
      </c>
      <c r="D85" s="123"/>
    </row>
    <row r="86" spans="1:4" x14ac:dyDescent="0.25">
      <c r="A86" s="12"/>
      <c r="B86" s="73" t="s">
        <v>1607</v>
      </c>
      <c r="C86" s="12" t="s">
        <v>9</v>
      </c>
      <c r="D86" s="123"/>
    </row>
    <row r="87" spans="1:4" x14ac:dyDescent="0.25">
      <c r="A87" s="12"/>
      <c r="B87" s="73" t="s">
        <v>1608</v>
      </c>
      <c r="C87" s="12" t="s">
        <v>9</v>
      </c>
      <c r="D87" s="123"/>
    </row>
    <row r="88" spans="1:4" x14ac:dyDescent="0.25">
      <c r="A88" s="12"/>
      <c r="B88" s="73" t="s">
        <v>1609</v>
      </c>
      <c r="C88" s="12" t="s">
        <v>9</v>
      </c>
      <c r="D88" s="123"/>
    </row>
    <row r="89" spans="1:4" x14ac:dyDescent="0.25">
      <c r="A89" s="12"/>
      <c r="B89" s="73" t="s">
        <v>1610</v>
      </c>
      <c r="C89" s="12" t="s">
        <v>9</v>
      </c>
      <c r="D89" s="123"/>
    </row>
    <row r="90" spans="1:4" x14ac:dyDescent="0.25">
      <c r="A90" s="12"/>
      <c r="B90" s="73" t="s">
        <v>1611</v>
      </c>
      <c r="C90" s="12" t="s">
        <v>9</v>
      </c>
      <c r="D90" s="123"/>
    </row>
    <row r="91" spans="1:4" x14ac:dyDescent="0.25">
      <c r="A91" s="12"/>
      <c r="B91" s="73" t="s">
        <v>1612</v>
      </c>
      <c r="C91" s="12" t="s">
        <v>9</v>
      </c>
      <c r="D91" s="123"/>
    </row>
    <row r="92" spans="1:4" x14ac:dyDescent="0.25">
      <c r="A92" s="12"/>
      <c r="B92" s="73" t="s">
        <v>1613</v>
      </c>
      <c r="C92" s="12" t="s">
        <v>9</v>
      </c>
      <c r="D92" s="123"/>
    </row>
    <row r="93" spans="1:4" ht="15.75" customHeight="1" x14ac:dyDescent="0.25">
      <c r="A93" s="12"/>
      <c r="B93" s="73" t="s">
        <v>1614</v>
      </c>
      <c r="C93" s="12" t="s">
        <v>9</v>
      </c>
      <c r="D93" s="123"/>
    </row>
    <row r="94" spans="1:4" x14ac:dyDescent="0.25">
      <c r="A94" s="12"/>
      <c r="B94" s="73" t="s">
        <v>1615</v>
      </c>
      <c r="C94" s="12" t="s">
        <v>9</v>
      </c>
      <c r="D94" s="123"/>
    </row>
    <row r="95" spans="1:4" x14ac:dyDescent="0.25">
      <c r="A95" s="12"/>
      <c r="B95" s="73" t="s">
        <v>1616</v>
      </c>
      <c r="C95" s="12" t="s">
        <v>9</v>
      </c>
      <c r="D95" s="123"/>
    </row>
    <row r="96" spans="1:4" ht="30" x14ac:dyDescent="0.25">
      <c r="A96" s="12"/>
      <c r="B96" s="73" t="s">
        <v>1617</v>
      </c>
      <c r="C96" s="12" t="s">
        <v>9</v>
      </c>
      <c r="D96" s="123"/>
    </row>
    <row r="97" spans="1:4" x14ac:dyDescent="0.25">
      <c r="A97" s="12"/>
      <c r="B97" s="73" t="s">
        <v>1618</v>
      </c>
      <c r="C97" s="12" t="s">
        <v>9</v>
      </c>
      <c r="D97" s="123"/>
    </row>
    <row r="98" spans="1:4" ht="30.75" customHeight="1" x14ac:dyDescent="0.25">
      <c r="A98" s="12" t="s">
        <v>1621</v>
      </c>
      <c r="B98" s="73" t="s">
        <v>1622</v>
      </c>
      <c r="C98" s="12" t="s">
        <v>9</v>
      </c>
      <c r="D98" s="123"/>
    </row>
    <row r="99" spans="1:4" ht="17.25" customHeight="1" x14ac:dyDescent="0.25">
      <c r="A99" s="115" t="s">
        <v>100</v>
      </c>
      <c r="B99" s="116" t="s">
        <v>99</v>
      </c>
      <c r="C99" s="101"/>
      <c r="D99" s="107"/>
    </row>
    <row r="100" spans="1:4" ht="30" x14ac:dyDescent="0.25">
      <c r="A100" s="12" t="s">
        <v>102</v>
      </c>
      <c r="B100" s="73" t="s">
        <v>1657</v>
      </c>
      <c r="C100" s="12" t="s">
        <v>1309</v>
      </c>
      <c r="D100" s="74">
        <v>29.111458333333335</v>
      </c>
    </row>
    <row r="101" spans="1:4" x14ac:dyDescent="0.25">
      <c r="A101" s="12"/>
      <c r="B101" s="34" t="s">
        <v>1499</v>
      </c>
      <c r="C101" s="12" t="s">
        <v>1309</v>
      </c>
      <c r="D101" s="74">
        <v>25.647636039250671</v>
      </c>
    </row>
    <row r="102" spans="1:4" x14ac:dyDescent="0.25">
      <c r="A102" s="12"/>
      <c r="B102" s="34" t="s">
        <v>1500</v>
      </c>
      <c r="C102" s="12" t="s">
        <v>1309</v>
      </c>
      <c r="D102" s="74">
        <v>33.971214017521902</v>
      </c>
    </row>
    <row r="103" spans="1:4" ht="31.5" customHeight="1" x14ac:dyDescent="0.25">
      <c r="A103" s="125" t="s">
        <v>109</v>
      </c>
      <c r="B103" s="126" t="s">
        <v>108</v>
      </c>
      <c r="C103" s="127"/>
      <c r="D103" s="111"/>
    </row>
    <row r="104" spans="1:4" x14ac:dyDescent="0.25">
      <c r="A104" s="109" t="s">
        <v>111</v>
      </c>
      <c r="B104" s="110" t="s">
        <v>110</v>
      </c>
      <c r="C104" s="109" t="s">
        <v>9</v>
      </c>
      <c r="D104" s="128"/>
    </row>
    <row r="105" spans="1:4" x14ac:dyDescent="0.25">
      <c r="A105" s="12"/>
      <c r="B105" s="73" t="s">
        <v>1497</v>
      </c>
      <c r="C105" s="12" t="s">
        <v>9</v>
      </c>
      <c r="D105" s="123">
        <v>100</v>
      </c>
    </row>
    <row r="106" spans="1:4" x14ac:dyDescent="0.25">
      <c r="A106" s="12"/>
      <c r="B106" s="73" t="s">
        <v>1498</v>
      </c>
      <c r="C106" s="12" t="s">
        <v>9</v>
      </c>
      <c r="D106" s="123" t="s">
        <v>1646</v>
      </c>
    </row>
    <row r="107" spans="1:4" ht="16.5" customHeight="1" x14ac:dyDescent="0.25">
      <c r="A107" s="115" t="s">
        <v>117</v>
      </c>
      <c r="B107" s="116" t="s">
        <v>116</v>
      </c>
      <c r="C107" s="101"/>
      <c r="D107" s="107"/>
    </row>
    <row r="108" spans="1:4" ht="30" x14ac:dyDescent="0.25">
      <c r="A108" s="12" t="s">
        <v>119</v>
      </c>
      <c r="B108" s="73" t="s">
        <v>1658</v>
      </c>
      <c r="C108" s="12" t="s">
        <v>1310</v>
      </c>
      <c r="D108" s="107"/>
    </row>
    <row r="109" spans="1:4" x14ac:dyDescent="0.25">
      <c r="A109" s="12"/>
      <c r="B109" s="73" t="s">
        <v>1497</v>
      </c>
      <c r="C109" s="12" t="s">
        <v>9</v>
      </c>
      <c r="D109" s="107">
        <v>209.16994791666667</v>
      </c>
    </row>
    <row r="110" spans="1:4" x14ac:dyDescent="0.25">
      <c r="A110" s="12"/>
      <c r="B110" s="73" t="s">
        <v>1498</v>
      </c>
      <c r="C110" s="12" t="s">
        <v>9</v>
      </c>
      <c r="D110" s="107" t="s">
        <v>1646</v>
      </c>
    </row>
    <row r="111" spans="1:4" ht="30" customHeight="1" x14ac:dyDescent="0.25">
      <c r="A111" s="12" t="s">
        <v>123</v>
      </c>
      <c r="B111" s="73" t="s">
        <v>124</v>
      </c>
      <c r="C111" s="12"/>
      <c r="D111" s="107"/>
    </row>
    <row r="112" spans="1:4" x14ac:dyDescent="0.25">
      <c r="A112" s="12"/>
      <c r="B112" s="73" t="s">
        <v>1497</v>
      </c>
      <c r="C112" s="12" t="s">
        <v>9</v>
      </c>
      <c r="D112" s="107">
        <v>8.0541316209431972</v>
      </c>
    </row>
    <row r="113" spans="1:4" x14ac:dyDescent="0.25">
      <c r="A113" s="12"/>
      <c r="B113" s="73" t="s">
        <v>1498</v>
      </c>
      <c r="C113" s="12" t="s">
        <v>9</v>
      </c>
      <c r="D113" s="107" t="s">
        <v>1646</v>
      </c>
    </row>
    <row r="114" spans="1:4" ht="30" x14ac:dyDescent="0.25">
      <c r="A114" s="125" t="s">
        <v>128</v>
      </c>
      <c r="B114" s="126" t="s">
        <v>127</v>
      </c>
      <c r="C114" s="127"/>
      <c r="D114" s="111"/>
    </row>
    <row r="115" spans="1:4" ht="30" x14ac:dyDescent="0.25">
      <c r="A115" s="109" t="s">
        <v>130</v>
      </c>
      <c r="B115" s="110" t="s">
        <v>129</v>
      </c>
      <c r="C115" s="109" t="s">
        <v>9</v>
      </c>
      <c r="D115" s="128">
        <v>0</v>
      </c>
    </row>
    <row r="116" spans="1:4" x14ac:dyDescent="0.25">
      <c r="A116" s="109"/>
      <c r="B116" s="110" t="s">
        <v>1499</v>
      </c>
      <c r="C116" s="109" t="s">
        <v>9</v>
      </c>
      <c r="D116" s="128">
        <v>0</v>
      </c>
    </row>
    <row r="117" spans="1:4" x14ac:dyDescent="0.25">
      <c r="A117" s="109"/>
      <c r="B117" s="110" t="s">
        <v>1500</v>
      </c>
      <c r="C117" s="109" t="s">
        <v>9</v>
      </c>
      <c r="D117" s="128">
        <v>0</v>
      </c>
    </row>
    <row r="118" spans="1:4" ht="30" x14ac:dyDescent="0.25">
      <c r="A118" s="109" t="s">
        <v>134</v>
      </c>
      <c r="B118" s="110" t="s">
        <v>133</v>
      </c>
      <c r="C118" s="109" t="s">
        <v>9</v>
      </c>
      <c r="D118" s="128">
        <v>5.8823529411764701</v>
      </c>
    </row>
    <row r="119" spans="1:4" x14ac:dyDescent="0.25">
      <c r="A119" s="109"/>
      <c r="B119" s="110" t="s">
        <v>1499</v>
      </c>
      <c r="C119" s="109" t="s">
        <v>9</v>
      </c>
      <c r="D119" s="128">
        <v>14.285714285714285</v>
      </c>
    </row>
    <row r="120" spans="1:4" x14ac:dyDescent="0.25">
      <c r="A120" s="109"/>
      <c r="B120" s="110" t="s">
        <v>1500</v>
      </c>
      <c r="C120" s="109" t="s">
        <v>9</v>
      </c>
      <c r="D120" s="128">
        <v>0</v>
      </c>
    </row>
    <row r="121" spans="1:4" x14ac:dyDescent="0.25">
      <c r="A121" s="164" t="s">
        <v>136</v>
      </c>
      <c r="B121" s="164"/>
      <c r="C121" s="164"/>
      <c r="D121" s="164"/>
    </row>
    <row r="122" spans="1:4" ht="45.75" customHeight="1" x14ac:dyDescent="0.25">
      <c r="A122" s="10" t="s">
        <v>138</v>
      </c>
      <c r="B122" s="33" t="s">
        <v>137</v>
      </c>
      <c r="C122" s="8"/>
      <c r="D122" s="14"/>
    </row>
    <row r="123" spans="1:4" ht="45" customHeight="1" x14ac:dyDescent="0.25">
      <c r="A123" s="81" t="s">
        <v>140</v>
      </c>
      <c r="B123" s="82" t="s">
        <v>139</v>
      </c>
      <c r="C123" s="81" t="s">
        <v>9</v>
      </c>
      <c r="D123" s="74">
        <v>102.30232558139537</v>
      </c>
    </row>
    <row r="124" spans="1:4" ht="45" customHeight="1" x14ac:dyDescent="0.25">
      <c r="A124" s="6" t="s">
        <v>153</v>
      </c>
      <c r="B124" s="34" t="s">
        <v>152</v>
      </c>
      <c r="C124" s="6"/>
      <c r="D124" s="14"/>
    </row>
    <row r="125" spans="1:4" x14ac:dyDescent="0.25">
      <c r="A125" s="6"/>
      <c r="B125" s="34" t="s">
        <v>1497</v>
      </c>
      <c r="C125" s="6" t="s">
        <v>9</v>
      </c>
      <c r="D125" s="74">
        <v>0</v>
      </c>
    </row>
    <row r="126" spans="1:4" x14ac:dyDescent="0.25">
      <c r="A126" s="6"/>
      <c r="B126" s="34" t="s">
        <v>1499</v>
      </c>
      <c r="C126" s="6" t="s">
        <v>9</v>
      </c>
      <c r="D126" s="74">
        <v>0</v>
      </c>
    </row>
    <row r="127" spans="1:4" x14ac:dyDescent="0.25">
      <c r="A127" s="6"/>
      <c r="B127" s="34" t="s">
        <v>1500</v>
      </c>
      <c r="C127" s="6" t="s">
        <v>9</v>
      </c>
      <c r="D127" s="74">
        <v>0</v>
      </c>
    </row>
    <row r="128" spans="1:4" x14ac:dyDescent="0.25">
      <c r="A128" s="6"/>
      <c r="B128" s="34" t="s">
        <v>1498</v>
      </c>
      <c r="C128" s="6" t="s">
        <v>9</v>
      </c>
      <c r="D128" s="74" t="s">
        <v>1646</v>
      </c>
    </row>
    <row r="129" spans="1:4" x14ac:dyDescent="0.25">
      <c r="A129" s="6"/>
      <c r="B129" s="34" t="s">
        <v>1499</v>
      </c>
      <c r="C129" s="6" t="s">
        <v>9</v>
      </c>
      <c r="D129" s="74" t="s">
        <v>1646</v>
      </c>
    </row>
    <row r="130" spans="1:4" x14ac:dyDescent="0.25">
      <c r="A130" s="6"/>
      <c r="B130" s="34" t="s">
        <v>1500</v>
      </c>
      <c r="C130" s="6" t="s">
        <v>9</v>
      </c>
      <c r="D130" s="74" t="s">
        <v>1646</v>
      </c>
    </row>
    <row r="131" spans="1:4" ht="63" customHeight="1" x14ac:dyDescent="0.25">
      <c r="A131" s="12" t="s">
        <v>158</v>
      </c>
      <c r="B131" s="73" t="s">
        <v>1493</v>
      </c>
      <c r="C131" s="12" t="s">
        <v>9</v>
      </c>
      <c r="D131" s="123" t="s">
        <v>1646</v>
      </c>
    </row>
    <row r="132" spans="1:4" ht="45" x14ac:dyDescent="0.25">
      <c r="A132" s="10" t="s">
        <v>163</v>
      </c>
      <c r="B132" s="33" t="s">
        <v>162</v>
      </c>
      <c r="C132" s="6"/>
      <c r="D132" s="14"/>
    </row>
    <row r="133" spans="1:4" ht="30" x14ac:dyDescent="0.25">
      <c r="A133" s="6" t="s">
        <v>168</v>
      </c>
      <c r="B133" s="34" t="s">
        <v>164</v>
      </c>
      <c r="C133" s="6"/>
      <c r="D133" s="14"/>
    </row>
    <row r="134" spans="1:4" x14ac:dyDescent="0.25">
      <c r="A134" s="6"/>
      <c r="B134" s="34" t="s">
        <v>1497</v>
      </c>
      <c r="C134" s="6" t="s">
        <v>9</v>
      </c>
      <c r="D134" s="74">
        <v>8.7545955882352935</v>
      </c>
    </row>
    <row r="135" spans="1:4" x14ac:dyDescent="0.25">
      <c r="A135" s="6"/>
      <c r="B135" s="34" t="s">
        <v>1499</v>
      </c>
      <c r="C135" s="6" t="s">
        <v>9</v>
      </c>
      <c r="D135" s="74">
        <v>9.9829351535836182</v>
      </c>
    </row>
    <row r="136" spans="1:4" x14ac:dyDescent="0.25">
      <c r="A136" s="6"/>
      <c r="B136" s="34" t="s">
        <v>1500</v>
      </c>
      <c r="C136" s="6" t="s">
        <v>9</v>
      </c>
      <c r="D136" s="74">
        <v>7.3207171314741037</v>
      </c>
    </row>
    <row r="137" spans="1:4" x14ac:dyDescent="0.25">
      <c r="A137" s="6"/>
      <c r="B137" s="34" t="s">
        <v>1498</v>
      </c>
      <c r="C137" s="6" t="s">
        <v>9</v>
      </c>
      <c r="D137" s="74" t="s">
        <v>1646</v>
      </c>
    </row>
    <row r="138" spans="1:4" x14ac:dyDescent="0.25">
      <c r="A138" s="6"/>
      <c r="B138" s="34" t="s">
        <v>1499</v>
      </c>
      <c r="C138" s="6" t="s">
        <v>9</v>
      </c>
      <c r="D138" s="74" t="s">
        <v>1646</v>
      </c>
    </row>
    <row r="139" spans="1:4" x14ac:dyDescent="0.25">
      <c r="A139" s="6"/>
      <c r="B139" s="34" t="s">
        <v>1500</v>
      </c>
      <c r="C139" s="6" t="s">
        <v>9</v>
      </c>
      <c r="D139" s="74" t="s">
        <v>1646</v>
      </c>
    </row>
    <row r="140" spans="1:4" ht="30" x14ac:dyDescent="0.25">
      <c r="A140" s="6" t="s">
        <v>170</v>
      </c>
      <c r="B140" s="34" t="s">
        <v>169</v>
      </c>
      <c r="C140" s="6"/>
      <c r="D140" s="14"/>
    </row>
    <row r="141" spans="1:4" x14ac:dyDescent="0.25">
      <c r="A141" s="6"/>
      <c r="B141" s="34" t="s">
        <v>1491</v>
      </c>
      <c r="C141" s="6" t="s">
        <v>9</v>
      </c>
      <c r="D141" s="74">
        <v>0</v>
      </c>
    </row>
    <row r="142" spans="1:4" x14ac:dyDescent="0.25">
      <c r="A142" s="6"/>
      <c r="B142" s="34" t="s">
        <v>1492</v>
      </c>
      <c r="C142" s="6" t="s">
        <v>9</v>
      </c>
      <c r="D142" s="74" t="s">
        <v>1646</v>
      </c>
    </row>
    <row r="143" spans="1:4" ht="60" x14ac:dyDescent="0.25">
      <c r="A143" s="10" t="s">
        <v>179</v>
      </c>
      <c r="B143" s="33" t="s">
        <v>173</v>
      </c>
      <c r="C143" s="8"/>
      <c r="D143" s="14"/>
    </row>
    <row r="144" spans="1:4" ht="30" x14ac:dyDescent="0.25">
      <c r="A144" s="6" t="s">
        <v>180</v>
      </c>
      <c r="B144" s="34" t="s">
        <v>174</v>
      </c>
      <c r="C144" s="6"/>
      <c r="D144" s="14"/>
    </row>
    <row r="145" spans="1:4" x14ac:dyDescent="0.25">
      <c r="A145" s="6"/>
      <c r="B145" s="34" t="s">
        <v>1497</v>
      </c>
      <c r="C145" s="6" t="s">
        <v>1117</v>
      </c>
      <c r="D145" s="74">
        <v>7.7437722419928825</v>
      </c>
    </row>
    <row r="146" spans="1:4" x14ac:dyDescent="0.25">
      <c r="A146" s="6"/>
      <c r="B146" s="34" t="s">
        <v>1499</v>
      </c>
      <c r="C146" s="6" t="s">
        <v>1117</v>
      </c>
      <c r="D146" s="74">
        <v>11.004694835680752</v>
      </c>
    </row>
    <row r="147" spans="1:4" x14ac:dyDescent="0.25">
      <c r="A147" s="6"/>
      <c r="B147" s="34" t="s">
        <v>1500</v>
      </c>
      <c r="C147" s="6" t="s">
        <v>1117</v>
      </c>
      <c r="D147" s="74">
        <v>5.7535816618911175</v>
      </c>
    </row>
    <row r="148" spans="1:4" x14ac:dyDescent="0.25">
      <c r="A148" s="6"/>
      <c r="B148" s="34" t="s">
        <v>1498</v>
      </c>
      <c r="C148" s="6" t="s">
        <v>1117</v>
      </c>
      <c r="D148" s="74" t="s">
        <v>1646</v>
      </c>
    </row>
    <row r="149" spans="1:4" x14ac:dyDescent="0.25">
      <c r="A149" s="6"/>
      <c r="B149" s="34" t="s">
        <v>1499</v>
      </c>
      <c r="C149" s="6" t="s">
        <v>1117</v>
      </c>
      <c r="D149" s="74" t="s">
        <v>1646</v>
      </c>
    </row>
    <row r="150" spans="1:4" x14ac:dyDescent="0.25">
      <c r="A150" s="6"/>
      <c r="B150" s="34" t="s">
        <v>1500</v>
      </c>
      <c r="C150" s="6" t="s">
        <v>1117</v>
      </c>
      <c r="D150" s="74" t="s">
        <v>1646</v>
      </c>
    </row>
    <row r="151" spans="1:4" ht="30" x14ac:dyDescent="0.25">
      <c r="A151" s="6" t="s">
        <v>182</v>
      </c>
      <c r="B151" s="34" t="s">
        <v>181</v>
      </c>
      <c r="C151" s="6"/>
      <c r="D151" s="14"/>
    </row>
    <row r="152" spans="1:4" x14ac:dyDescent="0.25">
      <c r="A152" s="6"/>
      <c r="B152" s="34" t="s">
        <v>1497</v>
      </c>
      <c r="C152" s="6" t="s">
        <v>9</v>
      </c>
      <c r="D152" s="74">
        <v>19.117647058823529</v>
      </c>
    </row>
    <row r="153" spans="1:4" x14ac:dyDescent="0.25">
      <c r="A153" s="6"/>
      <c r="B153" s="34" t="s">
        <v>1499</v>
      </c>
      <c r="C153" s="6" t="s">
        <v>9</v>
      </c>
      <c r="D153" s="74">
        <v>15.343915343915343</v>
      </c>
    </row>
    <row r="154" spans="1:4" x14ac:dyDescent="0.25">
      <c r="A154" s="6"/>
      <c r="B154" s="34" t="s">
        <v>1500</v>
      </c>
      <c r="C154" s="6" t="s">
        <v>9</v>
      </c>
      <c r="D154" s="74">
        <v>21.602787456445995</v>
      </c>
    </row>
    <row r="155" spans="1:4" x14ac:dyDescent="0.25">
      <c r="A155" s="6"/>
      <c r="B155" s="34" t="s">
        <v>1498</v>
      </c>
      <c r="C155" s="6" t="s">
        <v>9</v>
      </c>
      <c r="D155" s="74" t="s">
        <v>1646</v>
      </c>
    </row>
    <row r="156" spans="1:4" x14ac:dyDescent="0.25">
      <c r="A156" s="6"/>
      <c r="B156" s="34" t="s">
        <v>1499</v>
      </c>
      <c r="C156" s="6" t="s">
        <v>9</v>
      </c>
      <c r="D156" s="74" t="s">
        <v>1646</v>
      </c>
    </row>
    <row r="157" spans="1:4" x14ac:dyDescent="0.25">
      <c r="A157" s="6"/>
      <c r="B157" s="34" t="s">
        <v>1500</v>
      </c>
      <c r="C157" s="6" t="s">
        <v>9</v>
      </c>
      <c r="D157" s="74" t="s">
        <v>1646</v>
      </c>
    </row>
    <row r="158" spans="1:4" ht="45" x14ac:dyDescent="0.25">
      <c r="A158" s="81" t="s">
        <v>189</v>
      </c>
      <c r="B158" s="82" t="s">
        <v>1311</v>
      </c>
      <c r="C158" s="81"/>
      <c r="D158" s="86"/>
    </row>
    <row r="159" spans="1:4" x14ac:dyDescent="0.25">
      <c r="A159" s="87"/>
      <c r="B159" s="82" t="s">
        <v>1312</v>
      </c>
      <c r="C159" s="81" t="s">
        <v>9</v>
      </c>
      <c r="D159" s="74" t="s">
        <v>1646</v>
      </c>
    </row>
    <row r="160" spans="1:4" x14ac:dyDescent="0.25">
      <c r="A160" s="87"/>
      <c r="B160" s="82" t="s">
        <v>198</v>
      </c>
      <c r="C160" s="81" t="s">
        <v>9</v>
      </c>
      <c r="D160" s="74" t="s">
        <v>1646</v>
      </c>
    </row>
    <row r="161" spans="1:4" ht="45" customHeight="1" x14ac:dyDescent="0.25">
      <c r="A161" s="10" t="s">
        <v>201</v>
      </c>
      <c r="B161" s="33" t="s">
        <v>200</v>
      </c>
      <c r="C161" s="6"/>
      <c r="D161" s="14"/>
    </row>
    <row r="162" spans="1:4" ht="30" x14ac:dyDescent="0.25">
      <c r="A162" s="6" t="s">
        <v>203</v>
      </c>
      <c r="B162" s="34" t="s">
        <v>202</v>
      </c>
      <c r="C162" s="6"/>
      <c r="D162" s="14"/>
    </row>
    <row r="163" spans="1:4" ht="15.75" customHeight="1" x14ac:dyDescent="0.25">
      <c r="A163" s="6"/>
      <c r="B163" s="34" t="s">
        <v>1497</v>
      </c>
      <c r="C163" s="6" t="s">
        <v>1307</v>
      </c>
      <c r="D163" s="74">
        <v>17.71075873143316</v>
      </c>
    </row>
    <row r="164" spans="1:4" ht="15.75" customHeight="1" x14ac:dyDescent="0.25">
      <c r="A164" s="6"/>
      <c r="B164" s="34" t="s">
        <v>1498</v>
      </c>
      <c r="C164" s="6" t="s">
        <v>1307</v>
      </c>
      <c r="D164" s="74" t="s">
        <v>1646</v>
      </c>
    </row>
    <row r="165" spans="1:4" ht="30" x14ac:dyDescent="0.25">
      <c r="A165" s="6" t="s">
        <v>225</v>
      </c>
      <c r="B165" s="34" t="s">
        <v>214</v>
      </c>
      <c r="C165" s="6"/>
      <c r="D165" s="14"/>
    </row>
    <row r="166" spans="1:4" x14ac:dyDescent="0.25">
      <c r="A166" s="6"/>
      <c r="B166" s="34" t="s">
        <v>1494</v>
      </c>
      <c r="C166" s="6"/>
      <c r="D166" s="74"/>
    </row>
    <row r="167" spans="1:4" x14ac:dyDescent="0.25">
      <c r="A167" s="6"/>
      <c r="B167" s="34" t="s">
        <v>1497</v>
      </c>
      <c r="C167" s="6" t="s">
        <v>9</v>
      </c>
      <c r="D167" s="74">
        <v>86.956521739130437</v>
      </c>
    </row>
    <row r="168" spans="1:4" x14ac:dyDescent="0.25">
      <c r="A168" s="6"/>
      <c r="B168" s="34" t="s">
        <v>1498</v>
      </c>
      <c r="C168" s="6" t="s">
        <v>9</v>
      </c>
      <c r="D168" s="74" t="s">
        <v>1646</v>
      </c>
    </row>
    <row r="169" spans="1:4" x14ac:dyDescent="0.25">
      <c r="A169" s="6"/>
      <c r="B169" s="34" t="s">
        <v>1495</v>
      </c>
      <c r="C169" s="6"/>
      <c r="D169" s="74"/>
    </row>
    <row r="170" spans="1:4" x14ac:dyDescent="0.25">
      <c r="A170" s="6"/>
      <c r="B170" s="34" t="s">
        <v>1497</v>
      </c>
      <c r="C170" s="6" t="s">
        <v>9</v>
      </c>
      <c r="D170" s="74">
        <v>95.652173913043484</v>
      </c>
    </row>
    <row r="171" spans="1:4" x14ac:dyDescent="0.25">
      <c r="A171" s="6"/>
      <c r="B171" s="34" t="s">
        <v>1498</v>
      </c>
      <c r="C171" s="6" t="s">
        <v>9</v>
      </c>
      <c r="D171" s="74" t="s">
        <v>1646</v>
      </c>
    </row>
    <row r="172" spans="1:4" x14ac:dyDescent="0.25">
      <c r="A172" s="6"/>
      <c r="B172" s="34" t="s">
        <v>1496</v>
      </c>
      <c r="C172" s="6"/>
      <c r="D172" s="14"/>
    </row>
    <row r="173" spans="1:4" x14ac:dyDescent="0.25">
      <c r="A173" s="6"/>
      <c r="B173" s="34" t="s">
        <v>1497</v>
      </c>
      <c r="C173" s="6" t="s">
        <v>9</v>
      </c>
      <c r="D173" s="74">
        <v>91.304347826086953</v>
      </c>
    </row>
    <row r="174" spans="1:4" x14ac:dyDescent="0.25">
      <c r="A174" s="6"/>
      <c r="B174" s="34" t="s">
        <v>1498</v>
      </c>
      <c r="C174" s="6" t="s">
        <v>9</v>
      </c>
      <c r="D174" s="74" t="s">
        <v>1646</v>
      </c>
    </row>
    <row r="175" spans="1:4" ht="30" x14ac:dyDescent="0.25">
      <c r="A175" s="6" t="s">
        <v>226</v>
      </c>
      <c r="B175" s="34" t="s">
        <v>234</v>
      </c>
      <c r="C175" s="6"/>
      <c r="D175" s="14"/>
    </row>
    <row r="176" spans="1:4" x14ac:dyDescent="0.25">
      <c r="A176" s="23"/>
      <c r="B176" s="34" t="s">
        <v>1501</v>
      </c>
      <c r="C176" s="6"/>
      <c r="D176" s="14"/>
    </row>
    <row r="177" spans="1:4" x14ac:dyDescent="0.25">
      <c r="A177" s="23"/>
      <c r="B177" s="34" t="s">
        <v>1497</v>
      </c>
      <c r="C177" s="6" t="s">
        <v>1308</v>
      </c>
      <c r="D177" s="74">
        <v>18.458740622868834</v>
      </c>
    </row>
    <row r="178" spans="1:4" x14ac:dyDescent="0.25">
      <c r="A178" s="23"/>
      <c r="B178" s="34" t="s">
        <v>1498</v>
      </c>
      <c r="C178" s="6" t="s">
        <v>1308</v>
      </c>
      <c r="D178" s="74" t="s">
        <v>1646</v>
      </c>
    </row>
    <row r="179" spans="1:4" x14ac:dyDescent="0.25">
      <c r="A179" s="23"/>
      <c r="B179" s="34" t="s">
        <v>1502</v>
      </c>
      <c r="C179" s="6"/>
      <c r="D179" s="14"/>
    </row>
    <row r="180" spans="1:4" x14ac:dyDescent="0.25">
      <c r="A180" s="23"/>
      <c r="B180" s="34" t="s">
        <v>1497</v>
      </c>
      <c r="C180" s="6" t="s">
        <v>1308</v>
      </c>
      <c r="D180" s="74">
        <v>12.752898385996817</v>
      </c>
    </row>
    <row r="181" spans="1:4" x14ac:dyDescent="0.25">
      <c r="A181" s="23"/>
      <c r="B181" s="34" t="s">
        <v>1498</v>
      </c>
      <c r="C181" s="6" t="s">
        <v>1308</v>
      </c>
      <c r="D181" s="74" t="s">
        <v>1646</v>
      </c>
    </row>
    <row r="182" spans="1:4" ht="45" x14ac:dyDescent="0.25">
      <c r="A182" s="6" t="s">
        <v>237</v>
      </c>
      <c r="B182" s="34" t="s">
        <v>236</v>
      </c>
      <c r="C182" s="6"/>
      <c r="D182" s="14"/>
    </row>
    <row r="183" spans="1:4" x14ac:dyDescent="0.25">
      <c r="A183" s="6"/>
      <c r="B183" s="34" t="s">
        <v>1497</v>
      </c>
      <c r="C183" s="6" t="s">
        <v>9</v>
      </c>
      <c r="D183" s="74">
        <v>21.739130434782609</v>
      </c>
    </row>
    <row r="184" spans="1:4" x14ac:dyDescent="0.25">
      <c r="A184" s="6"/>
      <c r="B184" s="34" t="s">
        <v>1498</v>
      </c>
      <c r="C184" s="6" t="s">
        <v>9</v>
      </c>
      <c r="D184" s="74" t="s">
        <v>1646</v>
      </c>
    </row>
    <row r="185" spans="1:4" ht="32.25" customHeight="1" x14ac:dyDescent="0.25">
      <c r="A185" s="10" t="s">
        <v>247</v>
      </c>
      <c r="B185" s="33" t="s">
        <v>242</v>
      </c>
      <c r="C185" s="8"/>
      <c r="D185" s="14"/>
    </row>
    <row r="186" spans="1:4" ht="57.75" customHeight="1" x14ac:dyDescent="0.25">
      <c r="A186" s="6" t="s">
        <v>246</v>
      </c>
      <c r="B186" s="34" t="s">
        <v>243</v>
      </c>
      <c r="C186" s="6"/>
      <c r="D186" s="14"/>
    </row>
    <row r="187" spans="1:4" x14ac:dyDescent="0.25">
      <c r="A187" s="6"/>
      <c r="B187" s="34" t="s">
        <v>1497</v>
      </c>
      <c r="C187" s="6" t="s">
        <v>9</v>
      </c>
      <c r="D187" s="74">
        <v>100</v>
      </c>
    </row>
    <row r="188" spans="1:4" x14ac:dyDescent="0.25">
      <c r="A188" s="6"/>
      <c r="B188" s="34" t="s">
        <v>1499</v>
      </c>
      <c r="C188" s="6" t="s">
        <v>9</v>
      </c>
      <c r="D188" s="74">
        <v>100</v>
      </c>
    </row>
    <row r="189" spans="1:4" x14ac:dyDescent="0.25">
      <c r="A189" s="6"/>
      <c r="B189" s="34" t="s">
        <v>1500</v>
      </c>
      <c r="C189" s="6" t="s">
        <v>9</v>
      </c>
      <c r="D189" s="74">
        <v>100</v>
      </c>
    </row>
    <row r="190" spans="1:4" x14ac:dyDescent="0.25">
      <c r="A190" s="6"/>
      <c r="B190" s="34" t="s">
        <v>1498</v>
      </c>
      <c r="C190" s="6" t="s">
        <v>9</v>
      </c>
      <c r="D190" s="74" t="s">
        <v>1646</v>
      </c>
    </row>
    <row r="191" spans="1:4" x14ac:dyDescent="0.25">
      <c r="A191" s="6"/>
      <c r="B191" s="34" t="s">
        <v>1499</v>
      </c>
      <c r="C191" s="6" t="s">
        <v>9</v>
      </c>
      <c r="D191" s="74" t="s">
        <v>1646</v>
      </c>
    </row>
    <row r="192" spans="1:4" x14ac:dyDescent="0.25">
      <c r="A192" s="6"/>
      <c r="B192" s="34" t="s">
        <v>1500</v>
      </c>
      <c r="C192" s="6" t="s">
        <v>9</v>
      </c>
      <c r="D192" s="74" t="s">
        <v>1646</v>
      </c>
    </row>
    <row r="193" spans="1:4" ht="45" customHeight="1" x14ac:dyDescent="0.25">
      <c r="A193" s="6" t="s">
        <v>249</v>
      </c>
      <c r="B193" s="34" t="s">
        <v>248</v>
      </c>
      <c r="C193" s="6"/>
      <c r="D193" s="14"/>
    </row>
    <row r="194" spans="1:4" x14ac:dyDescent="0.25">
      <c r="A194" s="6"/>
      <c r="B194" s="34" t="s">
        <v>1497</v>
      </c>
      <c r="C194" s="6" t="s">
        <v>9</v>
      </c>
      <c r="D194" s="74">
        <v>100</v>
      </c>
    </row>
    <row r="195" spans="1:4" x14ac:dyDescent="0.25">
      <c r="A195" s="6"/>
      <c r="B195" s="34" t="s">
        <v>1499</v>
      </c>
      <c r="C195" s="6" t="s">
        <v>9</v>
      </c>
      <c r="D195" s="74">
        <v>100</v>
      </c>
    </row>
    <row r="196" spans="1:4" x14ac:dyDescent="0.25">
      <c r="A196" s="6"/>
      <c r="B196" s="34" t="s">
        <v>1500</v>
      </c>
      <c r="C196" s="6" t="s">
        <v>9</v>
      </c>
      <c r="D196" s="74">
        <v>100</v>
      </c>
    </row>
    <row r="197" spans="1:4" x14ac:dyDescent="0.25">
      <c r="A197" s="6"/>
      <c r="B197" s="34" t="s">
        <v>1498</v>
      </c>
      <c r="C197" s="6" t="s">
        <v>9</v>
      </c>
      <c r="D197" s="74" t="s">
        <v>1646</v>
      </c>
    </row>
    <row r="198" spans="1:4" x14ac:dyDescent="0.25">
      <c r="A198" s="6"/>
      <c r="B198" s="34" t="s">
        <v>1499</v>
      </c>
      <c r="C198" s="6" t="s">
        <v>9</v>
      </c>
      <c r="D198" s="74" t="s">
        <v>1646</v>
      </c>
    </row>
    <row r="199" spans="1:4" x14ac:dyDescent="0.25">
      <c r="A199" s="6"/>
      <c r="B199" s="34" t="s">
        <v>1500</v>
      </c>
      <c r="C199" s="6" t="s">
        <v>9</v>
      </c>
      <c r="D199" s="74" t="s">
        <v>1646</v>
      </c>
    </row>
    <row r="200" spans="1:4" ht="58.5" customHeight="1" x14ac:dyDescent="0.25">
      <c r="A200" s="12" t="s">
        <v>1623</v>
      </c>
      <c r="B200" s="73" t="s">
        <v>1624</v>
      </c>
      <c r="C200" s="12"/>
      <c r="D200" s="123"/>
    </row>
    <row r="201" spans="1:4" x14ac:dyDescent="0.25">
      <c r="A201" s="12"/>
      <c r="B201" s="73" t="s">
        <v>1605</v>
      </c>
      <c r="C201" s="12" t="s">
        <v>9</v>
      </c>
      <c r="D201" s="123"/>
    </row>
    <row r="202" spans="1:4" x14ac:dyDescent="0.25">
      <c r="A202" s="12"/>
      <c r="B202" s="73" t="s">
        <v>1606</v>
      </c>
      <c r="C202" s="12" t="s">
        <v>9</v>
      </c>
      <c r="D202" s="123"/>
    </row>
    <row r="203" spans="1:4" x14ac:dyDescent="0.25">
      <c r="A203" s="12"/>
      <c r="B203" s="73" t="s">
        <v>1607</v>
      </c>
      <c r="C203" s="12" t="s">
        <v>9</v>
      </c>
      <c r="D203" s="123"/>
    </row>
    <row r="204" spans="1:4" x14ac:dyDescent="0.25">
      <c r="A204" s="12"/>
      <c r="B204" s="73" t="s">
        <v>1608</v>
      </c>
      <c r="C204" s="12" t="s">
        <v>9</v>
      </c>
      <c r="D204" s="123"/>
    </row>
    <row r="205" spans="1:4" x14ac:dyDescent="0.25">
      <c r="A205" s="12"/>
      <c r="B205" s="73" t="s">
        <v>1609</v>
      </c>
      <c r="C205" s="12" t="s">
        <v>9</v>
      </c>
      <c r="D205" s="123"/>
    </row>
    <row r="206" spans="1:4" x14ac:dyDescent="0.25">
      <c r="A206" s="12"/>
      <c r="B206" s="73" t="s">
        <v>1610</v>
      </c>
      <c r="C206" s="12" t="s">
        <v>9</v>
      </c>
      <c r="D206" s="123"/>
    </row>
    <row r="207" spans="1:4" x14ac:dyDescent="0.25">
      <c r="A207" s="12"/>
      <c r="B207" s="73" t="s">
        <v>1611</v>
      </c>
      <c r="C207" s="12" t="s">
        <v>9</v>
      </c>
      <c r="D207" s="123"/>
    </row>
    <row r="208" spans="1:4" x14ac:dyDescent="0.25">
      <c r="A208" s="12"/>
      <c r="B208" s="73" t="s">
        <v>1612</v>
      </c>
      <c r="C208" s="12" t="s">
        <v>9</v>
      </c>
      <c r="D208" s="123"/>
    </row>
    <row r="209" spans="1:4" x14ac:dyDescent="0.25">
      <c r="A209" s="12"/>
      <c r="B209" s="73" t="s">
        <v>1613</v>
      </c>
      <c r="C209" s="12" t="s">
        <v>9</v>
      </c>
      <c r="D209" s="123"/>
    </row>
    <row r="210" spans="1:4" ht="60" x14ac:dyDescent="0.25">
      <c r="A210" s="12" t="s">
        <v>1625</v>
      </c>
      <c r="B210" s="73" t="s">
        <v>1626</v>
      </c>
      <c r="C210" s="12"/>
      <c r="D210" s="123"/>
    </row>
    <row r="211" spans="1:4" x14ac:dyDescent="0.25">
      <c r="A211" s="12"/>
      <c r="B211" s="73" t="s">
        <v>1605</v>
      </c>
      <c r="C211" s="12" t="s">
        <v>9</v>
      </c>
      <c r="D211" s="123"/>
    </row>
    <row r="212" spans="1:4" x14ac:dyDescent="0.25">
      <c r="A212" s="12"/>
      <c r="B212" s="73" t="s">
        <v>1606</v>
      </c>
      <c r="C212" s="12" t="s">
        <v>9</v>
      </c>
      <c r="D212" s="123"/>
    </row>
    <row r="213" spans="1:4" x14ac:dyDescent="0.25">
      <c r="A213" s="12"/>
      <c r="B213" s="73" t="s">
        <v>1607</v>
      </c>
      <c r="C213" s="12" t="s">
        <v>9</v>
      </c>
      <c r="D213" s="123"/>
    </row>
    <row r="214" spans="1:4" x14ac:dyDescent="0.25">
      <c r="A214" s="12"/>
      <c r="B214" s="73" t="s">
        <v>1608</v>
      </c>
      <c r="C214" s="12" t="s">
        <v>9</v>
      </c>
      <c r="D214" s="123"/>
    </row>
    <row r="215" spans="1:4" x14ac:dyDescent="0.25">
      <c r="A215" s="12"/>
      <c r="B215" s="73" t="s">
        <v>1609</v>
      </c>
      <c r="C215" s="12" t="s">
        <v>9</v>
      </c>
      <c r="D215" s="123"/>
    </row>
    <row r="216" spans="1:4" x14ac:dyDescent="0.25">
      <c r="A216" s="12"/>
      <c r="B216" s="73" t="s">
        <v>1610</v>
      </c>
      <c r="C216" s="12" t="s">
        <v>9</v>
      </c>
      <c r="D216" s="123"/>
    </row>
    <row r="217" spans="1:4" x14ac:dyDescent="0.25">
      <c r="A217" s="12"/>
      <c r="B217" s="73" t="s">
        <v>1611</v>
      </c>
      <c r="C217" s="12" t="s">
        <v>9</v>
      </c>
      <c r="D217" s="123"/>
    </row>
    <row r="218" spans="1:4" x14ac:dyDescent="0.25">
      <c r="A218" s="12"/>
      <c r="B218" s="73" t="s">
        <v>1612</v>
      </c>
      <c r="C218" s="12" t="s">
        <v>9</v>
      </c>
      <c r="D218" s="123"/>
    </row>
    <row r="219" spans="1:4" x14ac:dyDescent="0.25">
      <c r="A219" s="12"/>
      <c r="B219" s="73" t="s">
        <v>1613</v>
      </c>
      <c r="C219" s="12" t="s">
        <v>9</v>
      </c>
      <c r="D219" s="123"/>
    </row>
    <row r="220" spans="1:4" ht="45" x14ac:dyDescent="0.25">
      <c r="A220" s="12" t="s">
        <v>1627</v>
      </c>
      <c r="B220" s="73" t="s">
        <v>1628</v>
      </c>
      <c r="C220" s="12"/>
      <c r="D220" s="123"/>
    </row>
    <row r="221" spans="1:4" x14ac:dyDescent="0.25">
      <c r="A221" s="12"/>
      <c r="B221" s="73" t="s">
        <v>1629</v>
      </c>
      <c r="C221" s="12" t="s">
        <v>9</v>
      </c>
      <c r="D221" s="123"/>
    </row>
    <row r="222" spans="1:4" x14ac:dyDescent="0.25">
      <c r="A222" s="12"/>
      <c r="B222" s="73" t="s">
        <v>1634</v>
      </c>
      <c r="C222" s="12" t="s">
        <v>9</v>
      </c>
      <c r="D222" s="123"/>
    </row>
    <row r="223" spans="1:4" x14ac:dyDescent="0.25">
      <c r="A223" s="12"/>
      <c r="B223" s="73" t="s">
        <v>1630</v>
      </c>
      <c r="C223" s="12" t="s">
        <v>9</v>
      </c>
      <c r="D223" s="123"/>
    </row>
    <row r="224" spans="1:4" x14ac:dyDescent="0.25">
      <c r="A224" s="12"/>
      <c r="B224" s="73" t="s">
        <v>1631</v>
      </c>
      <c r="C224" s="12" t="s">
        <v>9</v>
      </c>
      <c r="D224" s="123"/>
    </row>
    <row r="225" spans="1:4" x14ac:dyDescent="0.25">
      <c r="A225" s="12"/>
      <c r="B225" s="73" t="s">
        <v>1632</v>
      </c>
      <c r="C225" s="12" t="s">
        <v>9</v>
      </c>
      <c r="D225" s="123"/>
    </row>
    <row r="226" spans="1:4" x14ac:dyDescent="0.25">
      <c r="A226" s="12"/>
      <c r="B226" s="73" t="s">
        <v>1633</v>
      </c>
      <c r="C226" s="12" t="s">
        <v>9</v>
      </c>
      <c r="D226" s="123"/>
    </row>
    <row r="227" spans="1:4" ht="30.75" customHeight="1" x14ac:dyDescent="0.25">
      <c r="A227" s="10" t="s">
        <v>252</v>
      </c>
      <c r="B227" s="33" t="s">
        <v>253</v>
      </c>
      <c r="C227" s="8"/>
      <c r="D227" s="14"/>
    </row>
    <row r="228" spans="1:4" ht="45" customHeight="1" x14ac:dyDescent="0.25">
      <c r="A228" s="12" t="s">
        <v>255</v>
      </c>
      <c r="B228" s="21" t="s">
        <v>1663</v>
      </c>
      <c r="C228" s="12" t="s">
        <v>9</v>
      </c>
      <c r="D228" s="74" t="s">
        <v>1646</v>
      </c>
    </row>
    <row r="229" spans="1:4" ht="30" x14ac:dyDescent="0.25">
      <c r="A229" s="12" t="s">
        <v>256</v>
      </c>
      <c r="B229" s="73" t="s">
        <v>1321</v>
      </c>
      <c r="C229" s="101"/>
      <c r="D229" s="161"/>
    </row>
    <row r="230" spans="1:4" x14ac:dyDescent="0.25">
      <c r="A230" s="101"/>
      <c r="B230" s="21" t="s">
        <v>1666</v>
      </c>
      <c r="C230" s="12" t="s">
        <v>1313</v>
      </c>
      <c r="D230" s="74">
        <v>0</v>
      </c>
    </row>
    <row r="231" spans="1:4" x14ac:dyDescent="0.25">
      <c r="A231" s="101"/>
      <c r="B231" s="21" t="s">
        <v>1667</v>
      </c>
      <c r="C231" s="12" t="s">
        <v>1313</v>
      </c>
      <c r="D231" s="74">
        <v>0</v>
      </c>
    </row>
    <row r="232" spans="1:4" ht="43.5" customHeight="1" x14ac:dyDescent="0.25">
      <c r="A232" s="6" t="s">
        <v>260</v>
      </c>
      <c r="B232" s="34" t="s">
        <v>261</v>
      </c>
      <c r="C232" s="8"/>
      <c r="D232" s="75"/>
    </row>
    <row r="233" spans="1:4" ht="45" x14ac:dyDescent="0.25">
      <c r="A233" s="8"/>
      <c r="B233" s="34" t="s">
        <v>263</v>
      </c>
      <c r="C233" s="8"/>
      <c r="D233" s="75"/>
    </row>
    <row r="234" spans="1:4" x14ac:dyDescent="0.25">
      <c r="A234" s="8"/>
      <c r="B234" s="34" t="s">
        <v>258</v>
      </c>
      <c r="C234" s="6" t="s">
        <v>1313</v>
      </c>
      <c r="D234" s="74">
        <v>0</v>
      </c>
    </row>
    <row r="235" spans="1:4" x14ac:dyDescent="0.25">
      <c r="A235" s="8"/>
      <c r="B235" s="34" t="s">
        <v>259</v>
      </c>
      <c r="C235" s="6" t="s">
        <v>1313</v>
      </c>
      <c r="D235" s="74">
        <v>0</v>
      </c>
    </row>
    <row r="236" spans="1:4" ht="60" x14ac:dyDescent="0.25">
      <c r="A236" s="12" t="s">
        <v>262</v>
      </c>
      <c r="B236" s="73" t="s">
        <v>1314</v>
      </c>
      <c r="C236" s="101"/>
      <c r="D236" s="161"/>
    </row>
    <row r="237" spans="1:4" x14ac:dyDescent="0.25">
      <c r="A237" s="101"/>
      <c r="B237" s="21" t="s">
        <v>1666</v>
      </c>
      <c r="C237" s="158" t="s">
        <v>9</v>
      </c>
      <c r="D237" s="74" t="s">
        <v>1646</v>
      </c>
    </row>
    <row r="238" spans="1:4" x14ac:dyDescent="0.25">
      <c r="A238" s="101"/>
      <c r="B238" s="21" t="s">
        <v>1667</v>
      </c>
      <c r="C238" s="158" t="s">
        <v>9</v>
      </c>
      <c r="D238" s="74" t="s">
        <v>1646</v>
      </c>
    </row>
    <row r="239" spans="1:4" ht="60" x14ac:dyDescent="0.25">
      <c r="A239" s="6" t="s">
        <v>265</v>
      </c>
      <c r="B239" s="34" t="s">
        <v>1316</v>
      </c>
      <c r="C239" s="8"/>
      <c r="D239" s="75"/>
    </row>
    <row r="240" spans="1:4" x14ac:dyDescent="0.25">
      <c r="A240" s="8"/>
      <c r="B240" s="34" t="s">
        <v>1318</v>
      </c>
      <c r="C240" s="170" t="s">
        <v>9</v>
      </c>
      <c r="D240" s="74" t="s">
        <v>1646</v>
      </c>
    </row>
    <row r="241" spans="1:4" x14ac:dyDescent="0.25">
      <c r="A241" s="8"/>
      <c r="B241" s="34" t="s">
        <v>1317</v>
      </c>
      <c r="C241" s="170" t="s">
        <v>9</v>
      </c>
      <c r="D241" s="74" t="s">
        <v>1646</v>
      </c>
    </row>
    <row r="242" spans="1:4" ht="75" customHeight="1" x14ac:dyDescent="0.25">
      <c r="A242" s="10" t="s">
        <v>267</v>
      </c>
      <c r="B242" s="33" t="s">
        <v>266</v>
      </c>
      <c r="C242" s="8"/>
      <c r="D242" s="14"/>
    </row>
    <row r="243" spans="1:4" ht="30" x14ac:dyDescent="0.25">
      <c r="A243" s="6" t="s">
        <v>269</v>
      </c>
      <c r="B243" s="34" t="s">
        <v>268</v>
      </c>
      <c r="C243" s="12"/>
      <c r="D243" s="14"/>
    </row>
    <row r="244" spans="1:4" x14ac:dyDescent="0.25">
      <c r="A244" s="6"/>
      <c r="B244" s="34" t="s">
        <v>1497</v>
      </c>
      <c r="C244" s="12" t="s">
        <v>9</v>
      </c>
      <c r="D244" s="74">
        <v>98.931575358035914</v>
      </c>
    </row>
    <row r="245" spans="1:4" x14ac:dyDescent="0.25">
      <c r="A245" s="6"/>
      <c r="B245" s="34" t="s">
        <v>1498</v>
      </c>
      <c r="C245" s="12" t="s">
        <v>9</v>
      </c>
      <c r="D245" s="74" t="s">
        <v>1646</v>
      </c>
    </row>
    <row r="246" spans="1:4" ht="30" x14ac:dyDescent="0.25">
      <c r="A246" s="6" t="s">
        <v>274</v>
      </c>
      <c r="B246" s="34" t="s">
        <v>275</v>
      </c>
      <c r="C246" s="12"/>
      <c r="D246" s="14"/>
    </row>
    <row r="247" spans="1:4" x14ac:dyDescent="0.25">
      <c r="A247" s="6"/>
      <c r="B247" s="34" t="s">
        <v>1497</v>
      </c>
      <c r="C247" s="12" t="s">
        <v>9</v>
      </c>
      <c r="D247" s="74">
        <v>18.181818181818183</v>
      </c>
    </row>
    <row r="248" spans="1:4" x14ac:dyDescent="0.25">
      <c r="A248" s="6"/>
      <c r="B248" s="34" t="s">
        <v>1498</v>
      </c>
      <c r="C248" s="12" t="s">
        <v>9</v>
      </c>
      <c r="D248" s="74" t="s">
        <v>1646</v>
      </c>
    </row>
    <row r="249" spans="1:4" ht="30" x14ac:dyDescent="0.25">
      <c r="A249" s="6" t="s">
        <v>278</v>
      </c>
      <c r="B249" s="34" t="s">
        <v>279</v>
      </c>
      <c r="C249" s="12"/>
      <c r="D249" s="14"/>
    </row>
    <row r="250" spans="1:4" x14ac:dyDescent="0.25">
      <c r="A250" s="6"/>
      <c r="B250" s="34" t="s">
        <v>1497</v>
      </c>
      <c r="C250" s="12" t="s">
        <v>9</v>
      </c>
      <c r="D250" s="74">
        <v>95.652173913043484</v>
      </c>
    </row>
    <row r="251" spans="1:4" x14ac:dyDescent="0.25">
      <c r="A251" s="6"/>
      <c r="B251" s="34" t="s">
        <v>1498</v>
      </c>
      <c r="C251" s="12" t="s">
        <v>9</v>
      </c>
      <c r="D251" s="74" t="s">
        <v>1646</v>
      </c>
    </row>
    <row r="252" spans="1:4" ht="30" x14ac:dyDescent="0.25">
      <c r="A252" s="6" t="s">
        <v>283</v>
      </c>
      <c r="B252" s="34" t="s">
        <v>284</v>
      </c>
      <c r="C252" s="12"/>
      <c r="D252" s="14"/>
    </row>
    <row r="253" spans="1:4" x14ac:dyDescent="0.25">
      <c r="A253" s="6"/>
      <c r="B253" s="34" t="s">
        <v>1497</v>
      </c>
      <c r="C253" s="12" t="s">
        <v>9</v>
      </c>
      <c r="D253" s="74">
        <v>0</v>
      </c>
    </row>
    <row r="254" spans="1:4" x14ac:dyDescent="0.25">
      <c r="A254" s="6"/>
      <c r="B254" s="34" t="s">
        <v>1498</v>
      </c>
      <c r="C254" s="12" t="s">
        <v>9</v>
      </c>
      <c r="D254" s="74" t="s">
        <v>1646</v>
      </c>
    </row>
    <row r="255" spans="1:4" ht="45" customHeight="1" x14ac:dyDescent="0.25">
      <c r="A255" s="10" t="s">
        <v>289</v>
      </c>
      <c r="B255" s="33" t="s">
        <v>288</v>
      </c>
      <c r="C255" s="8"/>
      <c r="D255" s="14"/>
    </row>
    <row r="256" spans="1:4" x14ac:dyDescent="0.25">
      <c r="A256" s="6" t="s">
        <v>291</v>
      </c>
      <c r="B256" s="34" t="s">
        <v>290</v>
      </c>
      <c r="C256" s="12"/>
      <c r="D256" s="14"/>
    </row>
    <row r="257" spans="1:4" x14ac:dyDescent="0.25">
      <c r="A257" s="6"/>
      <c r="B257" s="34" t="s">
        <v>1497</v>
      </c>
      <c r="C257" s="12" t="s">
        <v>9</v>
      </c>
      <c r="D257" s="74">
        <v>100</v>
      </c>
    </row>
    <row r="258" spans="1:4" x14ac:dyDescent="0.25">
      <c r="A258" s="6"/>
      <c r="B258" s="34" t="s">
        <v>1499</v>
      </c>
      <c r="C258" s="12" t="s">
        <v>9</v>
      </c>
      <c r="D258" s="74">
        <v>100</v>
      </c>
    </row>
    <row r="259" spans="1:4" x14ac:dyDescent="0.25">
      <c r="A259" s="6"/>
      <c r="B259" s="34" t="s">
        <v>1500</v>
      </c>
      <c r="C259" s="12" t="s">
        <v>9</v>
      </c>
      <c r="D259" s="74">
        <v>100</v>
      </c>
    </row>
    <row r="260" spans="1:4" x14ac:dyDescent="0.25">
      <c r="A260" s="6"/>
      <c r="B260" s="34" t="s">
        <v>1498</v>
      </c>
      <c r="C260" s="12" t="s">
        <v>9</v>
      </c>
      <c r="D260" s="74" t="s">
        <v>1646</v>
      </c>
    </row>
    <row r="261" spans="1:4" x14ac:dyDescent="0.25">
      <c r="A261" s="6"/>
      <c r="B261" s="34" t="s">
        <v>1499</v>
      </c>
      <c r="C261" s="12" t="s">
        <v>9</v>
      </c>
      <c r="D261" s="74" t="s">
        <v>1646</v>
      </c>
    </row>
    <row r="262" spans="1:4" x14ac:dyDescent="0.25">
      <c r="A262" s="6"/>
      <c r="B262" s="34" t="s">
        <v>1500</v>
      </c>
      <c r="C262" s="12" t="s">
        <v>9</v>
      </c>
      <c r="D262" s="74" t="s">
        <v>1646</v>
      </c>
    </row>
    <row r="263" spans="1:4" ht="45" x14ac:dyDescent="0.25">
      <c r="A263" s="10" t="s">
        <v>297</v>
      </c>
      <c r="B263" s="33" t="s">
        <v>296</v>
      </c>
      <c r="C263" s="8"/>
      <c r="D263" s="14"/>
    </row>
    <row r="264" spans="1:4" ht="30" x14ac:dyDescent="0.25">
      <c r="A264" s="6" t="s">
        <v>308</v>
      </c>
      <c r="B264" s="34" t="s">
        <v>298</v>
      </c>
      <c r="C264" s="12" t="s">
        <v>1310</v>
      </c>
      <c r="D264" s="74">
        <v>201.27654320987654</v>
      </c>
    </row>
    <row r="265" spans="1:4" x14ac:dyDescent="0.25">
      <c r="A265" s="6"/>
      <c r="B265" s="34" t="s">
        <v>1497</v>
      </c>
      <c r="C265" s="12" t="s">
        <v>1310</v>
      </c>
      <c r="D265" s="74">
        <v>201.27654320987654</v>
      </c>
    </row>
    <row r="266" spans="1:4" x14ac:dyDescent="0.25">
      <c r="A266" s="6"/>
      <c r="B266" s="34" t="s">
        <v>1498</v>
      </c>
      <c r="C266" s="12" t="s">
        <v>1310</v>
      </c>
      <c r="D266" s="74" t="s">
        <v>1646</v>
      </c>
    </row>
    <row r="267" spans="1:4" ht="30" x14ac:dyDescent="0.25">
      <c r="A267" s="6" t="s">
        <v>307</v>
      </c>
      <c r="B267" s="34" t="s">
        <v>310</v>
      </c>
      <c r="C267" s="12" t="s">
        <v>9</v>
      </c>
      <c r="D267" s="74">
        <v>0</v>
      </c>
    </row>
    <row r="268" spans="1:4" x14ac:dyDescent="0.25">
      <c r="A268" s="6"/>
      <c r="B268" s="34" t="s">
        <v>1497</v>
      </c>
      <c r="C268" s="12" t="s">
        <v>9</v>
      </c>
      <c r="D268" s="74">
        <v>0</v>
      </c>
    </row>
    <row r="269" spans="1:4" x14ac:dyDescent="0.25">
      <c r="A269" s="6"/>
      <c r="B269" s="34" t="s">
        <v>1498</v>
      </c>
      <c r="C269" s="12" t="s">
        <v>9</v>
      </c>
      <c r="D269" s="74" t="s">
        <v>1646</v>
      </c>
    </row>
    <row r="270" spans="1:4" ht="30" x14ac:dyDescent="0.25">
      <c r="A270" s="10" t="s">
        <v>319</v>
      </c>
      <c r="B270" s="33" t="s">
        <v>318</v>
      </c>
      <c r="C270" s="8"/>
      <c r="D270" s="14"/>
    </row>
    <row r="271" spans="1:4" ht="30" x14ac:dyDescent="0.25">
      <c r="A271" s="6" t="s">
        <v>321</v>
      </c>
      <c r="B271" s="34" t="s">
        <v>320</v>
      </c>
      <c r="C271" s="12"/>
      <c r="D271" s="14"/>
    </row>
    <row r="272" spans="1:4" x14ac:dyDescent="0.25">
      <c r="A272" s="6"/>
      <c r="B272" s="34" t="s">
        <v>1497</v>
      </c>
      <c r="C272" s="12" t="s">
        <v>9</v>
      </c>
      <c r="D272" s="74">
        <v>52.173913043478258</v>
      </c>
    </row>
    <row r="273" spans="1:4" x14ac:dyDescent="0.25">
      <c r="A273" s="6"/>
      <c r="B273" s="34" t="s">
        <v>1498</v>
      </c>
      <c r="C273" s="12" t="s">
        <v>9</v>
      </c>
      <c r="D273" s="74" t="s">
        <v>1646</v>
      </c>
    </row>
    <row r="274" spans="1:4" ht="30" x14ac:dyDescent="0.25">
      <c r="A274" s="6" t="s">
        <v>326</v>
      </c>
      <c r="B274" s="34" t="s">
        <v>325</v>
      </c>
      <c r="C274" s="12"/>
      <c r="D274" s="14"/>
    </row>
    <row r="275" spans="1:4" x14ac:dyDescent="0.25">
      <c r="A275" s="6"/>
      <c r="B275" s="34" t="s">
        <v>1497</v>
      </c>
      <c r="C275" s="12" t="s">
        <v>9</v>
      </c>
      <c r="D275" s="74">
        <v>60.869565217391312</v>
      </c>
    </row>
    <row r="276" spans="1:4" x14ac:dyDescent="0.25">
      <c r="A276" s="6"/>
      <c r="B276" s="34" t="s">
        <v>1498</v>
      </c>
      <c r="C276" s="12" t="s">
        <v>9</v>
      </c>
      <c r="D276" s="74" t="s">
        <v>1646</v>
      </c>
    </row>
    <row r="277" spans="1:4" ht="30" x14ac:dyDescent="0.25">
      <c r="A277" s="6" t="s">
        <v>331</v>
      </c>
      <c r="B277" s="34" t="s">
        <v>330</v>
      </c>
      <c r="C277" s="12"/>
      <c r="D277" s="14"/>
    </row>
    <row r="278" spans="1:4" x14ac:dyDescent="0.25">
      <c r="A278" s="6"/>
      <c r="B278" s="34" t="s">
        <v>1497</v>
      </c>
      <c r="C278" s="12" t="s">
        <v>9</v>
      </c>
      <c r="D278" s="74">
        <v>30.434782608695656</v>
      </c>
    </row>
    <row r="279" spans="1:4" x14ac:dyDescent="0.25">
      <c r="A279" s="6"/>
      <c r="B279" s="34" t="s">
        <v>1498</v>
      </c>
      <c r="C279" s="12" t="s">
        <v>9</v>
      </c>
      <c r="D279" s="74" t="s">
        <v>1646</v>
      </c>
    </row>
    <row r="280" spans="1:4" ht="30" x14ac:dyDescent="0.25">
      <c r="A280" s="6" t="s">
        <v>339</v>
      </c>
      <c r="B280" s="34" t="s">
        <v>335</v>
      </c>
      <c r="C280" s="12"/>
      <c r="D280" s="14"/>
    </row>
    <row r="281" spans="1:4" x14ac:dyDescent="0.25">
      <c r="A281" s="6"/>
      <c r="B281" s="34" t="s">
        <v>1497</v>
      </c>
      <c r="C281" s="12" t="s">
        <v>9</v>
      </c>
      <c r="D281" s="74">
        <v>95.652173913043484</v>
      </c>
    </row>
    <row r="282" spans="1:4" x14ac:dyDescent="0.25">
      <c r="A282" s="6"/>
      <c r="B282" s="34" t="s">
        <v>1498</v>
      </c>
      <c r="C282" s="12" t="s">
        <v>9</v>
      </c>
      <c r="D282" s="74" t="s">
        <v>1646</v>
      </c>
    </row>
    <row r="283" spans="1:4" ht="30" x14ac:dyDescent="0.25">
      <c r="A283" s="6" t="s">
        <v>340</v>
      </c>
      <c r="B283" s="34" t="s">
        <v>341</v>
      </c>
      <c r="C283" s="12"/>
      <c r="D283" s="14"/>
    </row>
    <row r="284" spans="1:4" x14ac:dyDescent="0.25">
      <c r="A284" s="6"/>
      <c r="B284" s="34" t="s">
        <v>1497</v>
      </c>
      <c r="C284" s="12" t="s">
        <v>9</v>
      </c>
      <c r="D284" s="74">
        <v>73.91304347826086</v>
      </c>
    </row>
    <row r="285" spans="1:4" x14ac:dyDescent="0.25">
      <c r="A285" s="6"/>
      <c r="B285" s="34" t="s">
        <v>1498</v>
      </c>
      <c r="C285" s="12" t="s">
        <v>9</v>
      </c>
      <c r="D285" s="74" t="s">
        <v>1646</v>
      </c>
    </row>
    <row r="286" spans="1:4" ht="30" x14ac:dyDescent="0.25">
      <c r="A286" s="6" t="s">
        <v>345</v>
      </c>
      <c r="B286" s="34" t="s">
        <v>346</v>
      </c>
      <c r="C286" s="12"/>
      <c r="D286" s="14"/>
    </row>
    <row r="287" spans="1:4" x14ac:dyDescent="0.25">
      <c r="A287" s="6"/>
      <c r="B287" s="34" t="s">
        <v>1497</v>
      </c>
      <c r="C287" s="12" t="s">
        <v>9</v>
      </c>
      <c r="D287" s="74">
        <v>0</v>
      </c>
    </row>
    <row r="288" spans="1:4" x14ac:dyDescent="0.25">
      <c r="A288" s="6"/>
      <c r="B288" s="34" t="s">
        <v>1498</v>
      </c>
      <c r="C288" s="12" t="s">
        <v>9</v>
      </c>
      <c r="D288" s="74" t="s">
        <v>1646</v>
      </c>
    </row>
    <row r="289" spans="1:4" ht="30" x14ac:dyDescent="0.25">
      <c r="A289" s="6" t="s">
        <v>350</v>
      </c>
      <c r="B289" s="34" t="s">
        <v>351</v>
      </c>
      <c r="C289" s="12"/>
      <c r="D289" s="14"/>
    </row>
    <row r="290" spans="1:4" x14ac:dyDescent="0.25">
      <c r="A290" s="6"/>
      <c r="B290" s="34" t="s">
        <v>1497</v>
      </c>
      <c r="C290" s="12" t="s">
        <v>9</v>
      </c>
      <c r="D290" s="74">
        <v>4.3478260869565215</v>
      </c>
    </row>
    <row r="291" spans="1:4" x14ac:dyDescent="0.25">
      <c r="A291" s="6"/>
      <c r="B291" s="34" t="s">
        <v>1498</v>
      </c>
      <c r="C291" s="12" t="s">
        <v>9</v>
      </c>
      <c r="D291" s="74" t="s">
        <v>1646</v>
      </c>
    </row>
    <row r="292" spans="1:4" s="103" customFormat="1" ht="15" hidden="1" customHeight="1" x14ac:dyDescent="0.25">
      <c r="A292" s="167" t="s">
        <v>355</v>
      </c>
      <c r="B292" s="167"/>
      <c r="C292" s="167"/>
      <c r="D292" s="167"/>
    </row>
    <row r="293" spans="1:4" s="103" customFormat="1" ht="15" hidden="1" customHeight="1" x14ac:dyDescent="0.25">
      <c r="A293" s="167" t="s">
        <v>356</v>
      </c>
      <c r="B293" s="167"/>
      <c r="C293" s="167"/>
      <c r="D293" s="167"/>
    </row>
    <row r="294" spans="1:4" s="103" customFormat="1" ht="45" hidden="1" customHeight="1" x14ac:dyDescent="0.25">
      <c r="A294" s="115" t="s">
        <v>357</v>
      </c>
      <c r="B294" s="116" t="s">
        <v>358</v>
      </c>
      <c r="C294" s="101"/>
      <c r="D294" s="104"/>
    </row>
    <row r="295" spans="1:4" s="103" customFormat="1" ht="75" hidden="1" customHeight="1" x14ac:dyDescent="0.25">
      <c r="A295" s="12" t="s">
        <v>359</v>
      </c>
      <c r="B295" s="73" t="s">
        <v>360</v>
      </c>
      <c r="C295" s="12" t="s">
        <v>9</v>
      </c>
      <c r="D295" s="123">
        <v>7.15</v>
      </c>
    </row>
    <row r="296" spans="1:4" s="103" customFormat="1" ht="75" hidden="1" customHeight="1" x14ac:dyDescent="0.25">
      <c r="A296" s="12" t="s">
        <v>366</v>
      </c>
      <c r="B296" s="73" t="s">
        <v>365</v>
      </c>
      <c r="C296" s="12" t="s">
        <v>9</v>
      </c>
      <c r="D296" s="123">
        <v>14.9</v>
      </c>
    </row>
    <row r="297" spans="1:4" s="103" customFormat="1" ht="45" hidden="1" customHeight="1" x14ac:dyDescent="0.25">
      <c r="A297" s="12" t="s">
        <v>1668</v>
      </c>
      <c r="B297" s="21" t="s">
        <v>1671</v>
      </c>
      <c r="C297" s="12" t="s">
        <v>1308</v>
      </c>
      <c r="D297" s="123" t="s">
        <v>1646</v>
      </c>
    </row>
    <row r="298" spans="1:4" s="103" customFormat="1" ht="45" hidden="1" customHeight="1" x14ac:dyDescent="0.25">
      <c r="A298" s="115" t="s">
        <v>370</v>
      </c>
      <c r="B298" s="116" t="s">
        <v>371</v>
      </c>
      <c r="C298" s="12"/>
      <c r="D298" s="104"/>
    </row>
    <row r="299" spans="1:4" s="103" customFormat="1" ht="90" hidden="1" customHeight="1" x14ac:dyDescent="0.25">
      <c r="A299" s="12" t="s">
        <v>373</v>
      </c>
      <c r="B299" s="73" t="s">
        <v>372</v>
      </c>
      <c r="C299" s="12" t="s">
        <v>9</v>
      </c>
      <c r="D299" s="123">
        <v>0.34</v>
      </c>
    </row>
    <row r="300" spans="1:4" s="103" customFormat="1" ht="120" hidden="1" customHeight="1" x14ac:dyDescent="0.25">
      <c r="A300" s="12" t="s">
        <v>378</v>
      </c>
      <c r="B300" s="73" t="s">
        <v>379</v>
      </c>
      <c r="C300" s="12"/>
      <c r="D300" s="104"/>
    </row>
    <row r="301" spans="1:4" s="103" customFormat="1" ht="15" hidden="1" customHeight="1" x14ac:dyDescent="0.25">
      <c r="A301" s="101"/>
      <c r="B301" s="73" t="s">
        <v>1511</v>
      </c>
      <c r="C301" s="12" t="s">
        <v>9</v>
      </c>
      <c r="D301" s="123">
        <v>90.93</v>
      </c>
    </row>
    <row r="302" spans="1:4" s="103" customFormat="1" ht="15" hidden="1" customHeight="1" x14ac:dyDescent="0.25">
      <c r="A302" s="101"/>
      <c r="B302" s="73" t="s">
        <v>1512</v>
      </c>
      <c r="C302" s="12" t="s">
        <v>9</v>
      </c>
      <c r="D302" s="123">
        <v>3.1</v>
      </c>
    </row>
    <row r="303" spans="1:4" s="103" customFormat="1" ht="120" hidden="1" customHeight="1" x14ac:dyDescent="0.25">
      <c r="A303" s="12" t="s">
        <v>393</v>
      </c>
      <c r="B303" s="73" t="s">
        <v>392</v>
      </c>
      <c r="C303" s="12"/>
      <c r="D303" s="104"/>
    </row>
    <row r="304" spans="1:4" s="103" customFormat="1" ht="15" hidden="1" customHeight="1" x14ac:dyDescent="0.25">
      <c r="A304" s="101"/>
      <c r="B304" s="73" t="s">
        <v>1511</v>
      </c>
      <c r="C304" s="12"/>
      <c r="D304" s="104"/>
    </row>
    <row r="305" spans="1:4" s="103" customFormat="1" ht="15" hidden="1" customHeight="1" x14ac:dyDescent="0.25">
      <c r="A305" s="101"/>
      <c r="B305" s="73" t="s">
        <v>1497</v>
      </c>
      <c r="C305" s="12" t="s">
        <v>9</v>
      </c>
      <c r="D305" s="123">
        <v>63.46</v>
      </c>
    </row>
    <row r="306" spans="1:4" s="103" customFormat="1" ht="15" hidden="1" customHeight="1" x14ac:dyDescent="0.25">
      <c r="A306" s="101"/>
      <c r="B306" s="73" t="s">
        <v>1498</v>
      </c>
      <c r="C306" s="12" t="s">
        <v>9</v>
      </c>
      <c r="D306" s="123">
        <v>72.22</v>
      </c>
    </row>
    <row r="307" spans="1:4" s="103" customFormat="1" ht="15" hidden="1" customHeight="1" x14ac:dyDescent="0.25">
      <c r="A307" s="101"/>
      <c r="B307" s="73" t="s">
        <v>1512</v>
      </c>
      <c r="C307" s="12"/>
      <c r="D307" s="104"/>
    </row>
    <row r="308" spans="1:4" s="103" customFormat="1" ht="15" hidden="1" customHeight="1" x14ac:dyDescent="0.25">
      <c r="A308" s="101"/>
      <c r="B308" s="73" t="s">
        <v>1497</v>
      </c>
      <c r="C308" s="12" t="s">
        <v>9</v>
      </c>
      <c r="D308" s="123">
        <v>36.54</v>
      </c>
    </row>
    <row r="309" spans="1:4" s="103" customFormat="1" ht="15" hidden="1" customHeight="1" x14ac:dyDescent="0.25">
      <c r="A309" s="101"/>
      <c r="B309" s="73" t="s">
        <v>1498</v>
      </c>
      <c r="C309" s="12" t="s">
        <v>9</v>
      </c>
      <c r="D309" s="123">
        <v>27.78</v>
      </c>
    </row>
    <row r="310" spans="1:4" s="103" customFormat="1" ht="60" hidden="1" customHeight="1" x14ac:dyDescent="0.25">
      <c r="A310" s="12" t="s">
        <v>398</v>
      </c>
      <c r="B310" s="73" t="s">
        <v>399</v>
      </c>
      <c r="C310" s="12" t="s">
        <v>9</v>
      </c>
      <c r="D310" s="123">
        <v>97.09</v>
      </c>
    </row>
    <row r="311" spans="1:4" s="103" customFormat="1" ht="105" hidden="1" customHeight="1" x14ac:dyDescent="0.25">
      <c r="A311" s="169" t="s">
        <v>408</v>
      </c>
      <c r="B311" s="73" t="s">
        <v>691</v>
      </c>
      <c r="C311" s="12"/>
      <c r="D311" s="104"/>
    </row>
    <row r="312" spans="1:4" s="103" customFormat="1" ht="15" hidden="1" customHeight="1" x14ac:dyDescent="0.25">
      <c r="A312" s="169"/>
      <c r="B312" s="73" t="s">
        <v>1513</v>
      </c>
      <c r="C312" s="12"/>
      <c r="D312" s="104"/>
    </row>
    <row r="313" spans="1:4" s="103" customFormat="1" ht="15" hidden="1" customHeight="1" x14ac:dyDescent="0.25">
      <c r="A313" s="169"/>
      <c r="B313" s="73" t="s">
        <v>1497</v>
      </c>
      <c r="C313" s="12" t="s">
        <v>9</v>
      </c>
      <c r="D313" s="123">
        <v>71.069999999999993</v>
      </c>
    </row>
    <row r="314" spans="1:4" s="103" customFormat="1" ht="15" hidden="1" customHeight="1" x14ac:dyDescent="0.25">
      <c r="A314" s="169"/>
      <c r="B314" s="73" t="s">
        <v>1498</v>
      </c>
      <c r="C314" s="12" t="s">
        <v>9</v>
      </c>
      <c r="D314" s="123">
        <v>69.44</v>
      </c>
    </row>
    <row r="315" spans="1:4" s="103" customFormat="1" ht="15" hidden="1" customHeight="1" x14ac:dyDescent="0.25">
      <c r="A315" s="169"/>
      <c r="B315" s="73" t="s">
        <v>1514</v>
      </c>
      <c r="C315" s="12"/>
      <c r="D315" s="104"/>
    </row>
    <row r="316" spans="1:4" s="103" customFormat="1" ht="15" hidden="1" customHeight="1" x14ac:dyDescent="0.25">
      <c r="A316" s="169"/>
      <c r="B316" s="73" t="s">
        <v>1497</v>
      </c>
      <c r="C316" s="12" t="s">
        <v>9</v>
      </c>
      <c r="D316" s="123">
        <v>2.42</v>
      </c>
    </row>
    <row r="317" spans="1:4" s="103" customFormat="1" ht="15" hidden="1" customHeight="1" x14ac:dyDescent="0.25">
      <c r="A317" s="169"/>
      <c r="B317" s="73" t="s">
        <v>1498</v>
      </c>
      <c r="C317" s="12" t="s">
        <v>9</v>
      </c>
      <c r="D317" s="123">
        <v>0</v>
      </c>
    </row>
    <row r="318" spans="1:4" s="103" customFormat="1" ht="15" hidden="1" customHeight="1" x14ac:dyDescent="0.25">
      <c r="A318" s="169"/>
      <c r="B318" s="73" t="s">
        <v>1515</v>
      </c>
      <c r="C318" s="12"/>
      <c r="D318" s="104"/>
    </row>
    <row r="319" spans="1:4" s="103" customFormat="1" ht="15" hidden="1" customHeight="1" x14ac:dyDescent="0.25">
      <c r="A319" s="169"/>
      <c r="B319" s="73" t="s">
        <v>1497</v>
      </c>
      <c r="C319" s="12" t="s">
        <v>9</v>
      </c>
      <c r="D319" s="123">
        <v>26.51</v>
      </c>
    </row>
    <row r="320" spans="1:4" s="103" customFormat="1" ht="15" hidden="1" customHeight="1" x14ac:dyDescent="0.25">
      <c r="A320" s="169"/>
      <c r="B320" s="73" t="s">
        <v>1498</v>
      </c>
      <c r="C320" s="12" t="s">
        <v>9</v>
      </c>
      <c r="D320" s="123">
        <v>30.56</v>
      </c>
    </row>
    <row r="321" spans="1:4" s="103" customFormat="1" ht="60" hidden="1" customHeight="1" x14ac:dyDescent="0.25">
      <c r="A321" s="169" t="s">
        <v>420</v>
      </c>
      <c r="B321" s="73" t="s">
        <v>419</v>
      </c>
      <c r="C321" s="12"/>
      <c r="D321" s="104"/>
    </row>
    <row r="322" spans="1:4" s="103" customFormat="1" ht="15" hidden="1" customHeight="1" x14ac:dyDescent="0.25">
      <c r="A322" s="169"/>
      <c r="B322" s="73" t="s">
        <v>1497</v>
      </c>
      <c r="C322" s="12" t="s">
        <v>9</v>
      </c>
      <c r="D322" s="123">
        <v>34.83</v>
      </c>
    </row>
    <row r="323" spans="1:4" s="103" customFormat="1" ht="15" hidden="1" customHeight="1" x14ac:dyDescent="0.25">
      <c r="A323" s="169"/>
      <c r="B323" s="73" t="s">
        <v>1498</v>
      </c>
      <c r="C323" s="12" t="s">
        <v>9</v>
      </c>
      <c r="D323" s="123">
        <v>100</v>
      </c>
    </row>
    <row r="324" spans="1:4" s="103" customFormat="1" ht="60" hidden="1" customHeight="1" x14ac:dyDescent="0.25">
      <c r="A324" s="115" t="s">
        <v>422</v>
      </c>
      <c r="B324" s="116" t="s">
        <v>423</v>
      </c>
      <c r="C324" s="101"/>
      <c r="D324" s="104"/>
    </row>
    <row r="325" spans="1:4" s="103" customFormat="1" ht="90" hidden="1" customHeight="1" x14ac:dyDescent="0.25">
      <c r="A325" s="12" t="s">
        <v>434</v>
      </c>
      <c r="B325" s="73" t="s">
        <v>424</v>
      </c>
      <c r="C325" s="12"/>
      <c r="D325" s="104"/>
    </row>
    <row r="326" spans="1:4" s="103" customFormat="1" ht="15" hidden="1" customHeight="1" x14ac:dyDescent="0.25">
      <c r="A326" s="12"/>
      <c r="B326" s="73" t="s">
        <v>199</v>
      </c>
      <c r="C326" s="12" t="s">
        <v>9</v>
      </c>
      <c r="D326" s="123">
        <v>86.67</v>
      </c>
    </row>
    <row r="327" spans="1:4" s="103" customFormat="1" ht="15" hidden="1" customHeight="1" x14ac:dyDescent="0.25">
      <c r="A327" s="12"/>
      <c r="B327" s="73" t="s">
        <v>425</v>
      </c>
      <c r="C327" s="12" t="s">
        <v>9</v>
      </c>
      <c r="D327" s="123">
        <v>100</v>
      </c>
    </row>
    <row r="328" spans="1:4" s="103" customFormat="1" ht="90" hidden="1" customHeight="1" x14ac:dyDescent="0.25">
      <c r="A328" s="12" t="s">
        <v>435</v>
      </c>
      <c r="B328" s="73" t="s">
        <v>436</v>
      </c>
      <c r="C328" s="12"/>
      <c r="D328" s="104"/>
    </row>
    <row r="329" spans="1:4" s="103" customFormat="1" ht="15" hidden="1" customHeight="1" x14ac:dyDescent="0.25">
      <c r="A329" s="168"/>
      <c r="B329" s="73" t="s">
        <v>1501</v>
      </c>
      <c r="C329" s="12"/>
      <c r="D329" s="104"/>
    </row>
    <row r="330" spans="1:4" s="103" customFormat="1" ht="15" hidden="1" customHeight="1" x14ac:dyDescent="0.25">
      <c r="A330" s="168"/>
      <c r="B330" s="73" t="s">
        <v>1497</v>
      </c>
      <c r="C330" s="12" t="s">
        <v>9</v>
      </c>
      <c r="D330" s="123">
        <v>87.8</v>
      </c>
    </row>
    <row r="331" spans="1:4" s="103" customFormat="1" ht="15" hidden="1" customHeight="1" x14ac:dyDescent="0.25">
      <c r="A331" s="168"/>
      <c r="B331" s="73" t="s">
        <v>1498</v>
      </c>
      <c r="C331" s="12" t="s">
        <v>9</v>
      </c>
      <c r="D331" s="123">
        <v>100</v>
      </c>
    </row>
    <row r="332" spans="1:4" s="103" customFormat="1" ht="15" hidden="1" customHeight="1" x14ac:dyDescent="0.25">
      <c r="A332" s="168"/>
      <c r="B332" s="73" t="s">
        <v>1516</v>
      </c>
      <c r="C332" s="12"/>
      <c r="D332" s="104"/>
    </row>
    <row r="333" spans="1:4" s="103" customFormat="1" ht="15" hidden="1" customHeight="1" x14ac:dyDescent="0.25">
      <c r="A333" s="168"/>
      <c r="B333" s="73" t="s">
        <v>1497</v>
      </c>
      <c r="C333" s="12" t="s">
        <v>9</v>
      </c>
      <c r="D333" s="123">
        <v>97.51</v>
      </c>
    </row>
    <row r="334" spans="1:4" s="103" customFormat="1" ht="15" hidden="1" customHeight="1" x14ac:dyDescent="0.25">
      <c r="A334" s="168"/>
      <c r="B334" s="73" t="s">
        <v>1498</v>
      </c>
      <c r="C334" s="12" t="s">
        <v>9</v>
      </c>
      <c r="D334" s="123">
        <v>100</v>
      </c>
    </row>
    <row r="335" spans="1:4" s="103" customFormat="1" ht="90" hidden="1" customHeight="1" x14ac:dyDescent="0.25">
      <c r="A335" s="12" t="s">
        <v>450</v>
      </c>
      <c r="B335" s="73" t="s">
        <v>445</v>
      </c>
      <c r="C335" s="12"/>
      <c r="D335" s="104"/>
    </row>
    <row r="336" spans="1:4" s="103" customFormat="1" ht="15" hidden="1" customHeight="1" x14ac:dyDescent="0.25">
      <c r="A336" s="169"/>
      <c r="B336" s="73" t="s">
        <v>1324</v>
      </c>
      <c r="C336" s="12" t="s">
        <v>9</v>
      </c>
      <c r="D336" s="123">
        <v>10</v>
      </c>
    </row>
    <row r="337" spans="1:4" s="103" customFormat="1" ht="15" hidden="1" customHeight="1" x14ac:dyDescent="0.25">
      <c r="A337" s="169"/>
      <c r="B337" s="73" t="s">
        <v>453</v>
      </c>
      <c r="C337" s="12" t="s">
        <v>9</v>
      </c>
      <c r="D337" s="123">
        <v>28.89</v>
      </c>
    </row>
    <row r="338" spans="1:4" s="103" customFormat="1" ht="90" hidden="1" customHeight="1" x14ac:dyDescent="0.25">
      <c r="A338" s="12" t="s">
        <v>397</v>
      </c>
      <c r="B338" s="73" t="s">
        <v>451</v>
      </c>
      <c r="C338" s="12"/>
      <c r="D338" s="104"/>
    </row>
    <row r="339" spans="1:4" s="103" customFormat="1" ht="15" hidden="1" customHeight="1" x14ac:dyDescent="0.25">
      <c r="A339" s="169"/>
      <c r="B339" s="73" t="s">
        <v>1517</v>
      </c>
      <c r="C339" s="12"/>
      <c r="D339" s="104"/>
    </row>
    <row r="340" spans="1:4" s="103" customFormat="1" ht="15" hidden="1" customHeight="1" x14ac:dyDescent="0.25">
      <c r="A340" s="169"/>
      <c r="B340" s="73" t="s">
        <v>1497</v>
      </c>
      <c r="C340" s="12" t="s">
        <v>9</v>
      </c>
      <c r="D340" s="123">
        <v>30.96</v>
      </c>
    </row>
    <row r="341" spans="1:4" s="103" customFormat="1" ht="15" hidden="1" customHeight="1" x14ac:dyDescent="0.25">
      <c r="A341" s="169"/>
      <c r="B341" s="73" t="s">
        <v>1498</v>
      </c>
      <c r="C341" s="12" t="s">
        <v>9</v>
      </c>
      <c r="D341" s="123">
        <v>33.33</v>
      </c>
    </row>
    <row r="342" spans="1:4" s="103" customFormat="1" ht="15" hidden="1" customHeight="1" x14ac:dyDescent="0.25">
      <c r="A342" s="169"/>
      <c r="B342" s="73" t="s">
        <v>1518</v>
      </c>
      <c r="C342" s="12"/>
      <c r="D342" s="104"/>
    </row>
    <row r="343" spans="1:4" s="103" customFormat="1" ht="15" hidden="1" customHeight="1" x14ac:dyDescent="0.25">
      <c r="A343" s="169"/>
      <c r="B343" s="73" t="s">
        <v>1497</v>
      </c>
      <c r="C343" s="12" t="s">
        <v>9</v>
      </c>
      <c r="D343" s="123">
        <v>21</v>
      </c>
    </row>
    <row r="344" spans="1:4" s="103" customFormat="1" ht="15" hidden="1" customHeight="1" x14ac:dyDescent="0.25">
      <c r="A344" s="169"/>
      <c r="B344" s="73" t="s">
        <v>1498</v>
      </c>
      <c r="C344" s="12" t="s">
        <v>9</v>
      </c>
      <c r="D344" s="123">
        <v>0</v>
      </c>
    </row>
    <row r="345" spans="1:4" s="103" customFormat="1" ht="75" hidden="1" customHeight="1" x14ac:dyDescent="0.25">
      <c r="A345" s="12" t="s">
        <v>459</v>
      </c>
      <c r="B345" s="73" t="s">
        <v>460</v>
      </c>
      <c r="C345" s="101"/>
      <c r="D345" s="104"/>
    </row>
    <row r="346" spans="1:4" s="103" customFormat="1" ht="15" hidden="1" customHeight="1" x14ac:dyDescent="0.25">
      <c r="A346" s="171"/>
      <c r="B346" s="73" t="s">
        <v>1519</v>
      </c>
      <c r="C346" s="12" t="s">
        <v>9</v>
      </c>
      <c r="D346" s="123">
        <v>12.93</v>
      </c>
    </row>
    <row r="347" spans="1:4" s="103" customFormat="1" ht="15" hidden="1" customHeight="1" x14ac:dyDescent="0.25">
      <c r="A347" s="171"/>
      <c r="B347" s="73" t="s">
        <v>1520</v>
      </c>
      <c r="C347" s="12" t="s">
        <v>9</v>
      </c>
      <c r="D347" s="123">
        <v>8.0299999999999994</v>
      </c>
    </row>
    <row r="348" spans="1:4" s="103" customFormat="1" ht="75" hidden="1" customHeight="1" x14ac:dyDescent="0.25">
      <c r="A348" s="12" t="s">
        <v>481</v>
      </c>
      <c r="B348" s="73" t="s">
        <v>482</v>
      </c>
      <c r="C348" s="12" t="s">
        <v>9</v>
      </c>
      <c r="D348" s="104" t="s">
        <v>1646</v>
      </c>
    </row>
    <row r="349" spans="1:4" s="103" customFormat="1" ht="45" hidden="1" customHeight="1" x14ac:dyDescent="0.25">
      <c r="A349" s="12" t="s">
        <v>494</v>
      </c>
      <c r="B349" s="89" t="s">
        <v>1672</v>
      </c>
      <c r="C349" s="12" t="s">
        <v>9</v>
      </c>
      <c r="D349" s="104">
        <v>0</v>
      </c>
    </row>
    <row r="350" spans="1:4" s="103" customFormat="1" ht="75" hidden="1" customHeight="1" x14ac:dyDescent="0.25">
      <c r="A350" s="12" t="s">
        <v>495</v>
      </c>
      <c r="B350" s="89" t="s">
        <v>1673</v>
      </c>
      <c r="C350" s="12" t="s">
        <v>9</v>
      </c>
      <c r="D350" s="104">
        <v>0</v>
      </c>
    </row>
    <row r="351" spans="1:4" s="103" customFormat="1" ht="90" hidden="1" customHeight="1" x14ac:dyDescent="0.25">
      <c r="A351" s="84" t="s">
        <v>1674</v>
      </c>
      <c r="B351" s="89" t="s">
        <v>1675</v>
      </c>
      <c r="C351" s="12" t="s">
        <v>9</v>
      </c>
      <c r="D351" s="104" t="s">
        <v>1646</v>
      </c>
    </row>
    <row r="352" spans="1:4" s="103" customFormat="1" ht="90" hidden="1" customHeight="1" x14ac:dyDescent="0.25">
      <c r="A352" s="84" t="s">
        <v>1678</v>
      </c>
      <c r="B352" s="89" t="s">
        <v>1679</v>
      </c>
      <c r="C352" s="12" t="s">
        <v>9</v>
      </c>
      <c r="D352" s="104" t="s">
        <v>1646</v>
      </c>
    </row>
    <row r="353" spans="1:4" s="103" customFormat="1" ht="60" hidden="1" customHeight="1" x14ac:dyDescent="0.25">
      <c r="A353" s="115" t="s">
        <v>496</v>
      </c>
      <c r="B353" s="116" t="s">
        <v>497</v>
      </c>
      <c r="C353" s="12"/>
      <c r="D353" s="104"/>
    </row>
    <row r="354" spans="1:4" s="103" customFormat="1" ht="75" hidden="1" customHeight="1" x14ac:dyDescent="0.25">
      <c r="A354" s="12" t="s">
        <v>499</v>
      </c>
      <c r="B354" s="73" t="s">
        <v>498</v>
      </c>
      <c r="C354" s="12"/>
      <c r="D354" s="104"/>
    </row>
    <row r="355" spans="1:4" s="103" customFormat="1" ht="15" hidden="1" customHeight="1" x14ac:dyDescent="0.25">
      <c r="A355" s="12"/>
      <c r="B355" s="73" t="s">
        <v>1497</v>
      </c>
      <c r="C355" s="12" t="s">
        <v>9</v>
      </c>
      <c r="D355" s="123">
        <v>85.94</v>
      </c>
    </row>
    <row r="356" spans="1:4" s="103" customFormat="1" ht="15" hidden="1" customHeight="1" x14ac:dyDescent="0.25">
      <c r="A356" s="12"/>
      <c r="B356" s="73" t="s">
        <v>1498</v>
      </c>
      <c r="C356" s="12" t="s">
        <v>9</v>
      </c>
      <c r="D356" s="123">
        <v>0</v>
      </c>
    </row>
    <row r="357" spans="1:4" s="103" customFormat="1" ht="60" hidden="1" customHeight="1" x14ac:dyDescent="0.25">
      <c r="A357" s="12" t="s">
        <v>504</v>
      </c>
      <c r="B357" s="73" t="s">
        <v>505</v>
      </c>
      <c r="C357" s="12"/>
      <c r="D357" s="104"/>
    </row>
    <row r="358" spans="1:4" s="103" customFormat="1" ht="15" hidden="1" customHeight="1" x14ac:dyDescent="0.25">
      <c r="A358" s="12"/>
      <c r="B358" s="73" t="s">
        <v>1497</v>
      </c>
      <c r="C358" s="12" t="s">
        <v>9</v>
      </c>
      <c r="D358" s="123">
        <v>162.6</v>
      </c>
    </row>
    <row r="359" spans="1:4" s="103" customFormat="1" ht="15" hidden="1" customHeight="1" x14ac:dyDescent="0.25">
      <c r="A359" s="12"/>
      <c r="B359" s="73" t="s">
        <v>1498</v>
      </c>
      <c r="C359" s="12" t="s">
        <v>9</v>
      </c>
      <c r="D359" s="123">
        <v>85.14</v>
      </c>
    </row>
    <row r="360" spans="1:4" s="103" customFormat="1" ht="75" hidden="1" customHeight="1" x14ac:dyDescent="0.25">
      <c r="A360" s="12" t="s">
        <v>796</v>
      </c>
      <c r="B360" s="73" t="s">
        <v>515</v>
      </c>
      <c r="C360" s="12"/>
      <c r="D360" s="104"/>
    </row>
    <row r="361" spans="1:4" s="103" customFormat="1" ht="15" hidden="1" customHeight="1" x14ac:dyDescent="0.25">
      <c r="A361" s="168"/>
      <c r="B361" s="73" t="s">
        <v>199</v>
      </c>
      <c r="C361" s="12" t="s">
        <v>1308</v>
      </c>
      <c r="D361" s="123">
        <v>20.02</v>
      </c>
    </row>
    <row r="362" spans="1:4" s="103" customFormat="1" ht="15" hidden="1" customHeight="1" x14ac:dyDescent="0.25">
      <c r="A362" s="168"/>
      <c r="B362" s="73" t="s">
        <v>235</v>
      </c>
      <c r="C362" s="12" t="s">
        <v>1308</v>
      </c>
      <c r="D362" s="123">
        <v>7.16</v>
      </c>
    </row>
    <row r="363" spans="1:4" s="103" customFormat="1" ht="60" hidden="1" customHeight="1" x14ac:dyDescent="0.25">
      <c r="A363" s="12" t="s">
        <v>514</v>
      </c>
      <c r="B363" s="73" t="s">
        <v>516</v>
      </c>
      <c r="C363" s="12"/>
      <c r="D363" s="104"/>
    </row>
    <row r="364" spans="1:4" s="103" customFormat="1" ht="15" hidden="1" customHeight="1" x14ac:dyDescent="0.25">
      <c r="A364" s="12"/>
      <c r="B364" s="73" t="s">
        <v>1501</v>
      </c>
      <c r="C364" s="12"/>
      <c r="D364" s="104"/>
    </row>
    <row r="365" spans="1:4" s="103" customFormat="1" ht="15" hidden="1" customHeight="1" x14ac:dyDescent="0.25">
      <c r="A365" s="12"/>
      <c r="B365" s="73" t="s">
        <v>1497</v>
      </c>
      <c r="C365" s="12" t="s">
        <v>1308</v>
      </c>
      <c r="D365" s="123">
        <v>28.14</v>
      </c>
    </row>
    <row r="366" spans="1:4" s="103" customFormat="1" ht="15" hidden="1" customHeight="1" x14ac:dyDescent="0.25">
      <c r="A366" s="12"/>
      <c r="B366" s="73" t="s">
        <v>1498</v>
      </c>
      <c r="C366" s="12" t="s">
        <v>1308</v>
      </c>
      <c r="D366" s="123">
        <v>19.16</v>
      </c>
    </row>
    <row r="367" spans="1:4" s="103" customFormat="1" ht="15" hidden="1" customHeight="1" x14ac:dyDescent="0.25">
      <c r="A367" s="12"/>
      <c r="B367" s="73" t="s">
        <v>1502</v>
      </c>
      <c r="C367" s="12"/>
      <c r="D367" s="104"/>
    </row>
    <row r="368" spans="1:4" s="103" customFormat="1" ht="15" hidden="1" customHeight="1" x14ac:dyDescent="0.25">
      <c r="A368" s="12"/>
      <c r="B368" s="73" t="s">
        <v>1497</v>
      </c>
      <c r="C368" s="12" t="s">
        <v>1308</v>
      </c>
      <c r="D368" s="123">
        <v>22.89</v>
      </c>
    </row>
    <row r="369" spans="1:4" s="103" customFormat="1" ht="15" hidden="1" customHeight="1" x14ac:dyDescent="0.25">
      <c r="A369" s="12"/>
      <c r="B369" s="73" t="s">
        <v>1498</v>
      </c>
      <c r="C369" s="12" t="s">
        <v>1308</v>
      </c>
      <c r="D369" s="123">
        <v>19.16</v>
      </c>
    </row>
    <row r="370" spans="1:4" s="103" customFormat="1" ht="75" hidden="1" customHeight="1" x14ac:dyDescent="0.25">
      <c r="A370" s="12" t="s">
        <v>523</v>
      </c>
      <c r="B370" s="73" t="s">
        <v>524</v>
      </c>
      <c r="C370" s="12"/>
      <c r="D370" s="104"/>
    </row>
    <row r="371" spans="1:4" s="103" customFormat="1" ht="15" hidden="1" customHeight="1" x14ac:dyDescent="0.25">
      <c r="A371" s="101"/>
      <c r="B371" s="73" t="s">
        <v>1497</v>
      </c>
      <c r="C371" s="12" t="s">
        <v>9</v>
      </c>
      <c r="D371" s="123">
        <v>65.22</v>
      </c>
    </row>
    <row r="372" spans="1:4" s="103" customFormat="1" ht="15" hidden="1" customHeight="1" x14ac:dyDescent="0.25">
      <c r="A372" s="101"/>
      <c r="B372" s="73" t="s">
        <v>1498</v>
      </c>
      <c r="C372" s="12" t="s">
        <v>9</v>
      </c>
      <c r="D372" s="123">
        <v>100</v>
      </c>
    </row>
    <row r="373" spans="1:4" s="103" customFormat="1" ht="120" hidden="1" customHeight="1" x14ac:dyDescent="0.25">
      <c r="A373" s="12" t="s">
        <v>1327</v>
      </c>
      <c r="B373" s="21" t="s">
        <v>529</v>
      </c>
      <c r="C373" s="12"/>
      <c r="D373" s="104"/>
    </row>
    <row r="374" spans="1:4" s="103" customFormat="1" ht="30" hidden="1" customHeight="1" x14ac:dyDescent="0.25">
      <c r="A374" s="101"/>
      <c r="B374" s="21" t="s">
        <v>530</v>
      </c>
      <c r="C374" s="12" t="s">
        <v>1307</v>
      </c>
      <c r="D374" s="123">
        <v>17.489999999999998</v>
      </c>
    </row>
    <row r="375" spans="1:4" s="103" customFormat="1" ht="30" hidden="1" customHeight="1" x14ac:dyDescent="0.25">
      <c r="A375" s="101"/>
      <c r="B375" s="21" t="s">
        <v>535</v>
      </c>
      <c r="C375" s="12" t="s">
        <v>1307</v>
      </c>
      <c r="D375" s="123">
        <v>24.07</v>
      </c>
    </row>
    <row r="376" spans="1:4" s="103" customFormat="1" ht="30" hidden="1" customHeight="1" x14ac:dyDescent="0.25">
      <c r="A376" s="115" t="s">
        <v>541</v>
      </c>
      <c r="B376" s="116" t="s">
        <v>542</v>
      </c>
      <c r="C376" s="101"/>
      <c r="D376" s="104"/>
    </row>
    <row r="377" spans="1:4" s="103" customFormat="1" ht="75" hidden="1" customHeight="1" x14ac:dyDescent="0.25">
      <c r="A377" s="12" t="s">
        <v>544</v>
      </c>
      <c r="B377" s="73" t="s">
        <v>543</v>
      </c>
      <c r="C377" s="12"/>
      <c r="D377" s="104"/>
    </row>
    <row r="378" spans="1:4" s="103" customFormat="1" ht="15" hidden="1" customHeight="1" x14ac:dyDescent="0.25">
      <c r="A378" s="12"/>
      <c r="B378" s="73" t="s">
        <v>1497</v>
      </c>
      <c r="C378" s="12" t="s">
        <v>9</v>
      </c>
      <c r="D378" s="123">
        <v>50</v>
      </c>
    </row>
    <row r="379" spans="1:4" s="103" customFormat="1" ht="15" hidden="1" customHeight="1" x14ac:dyDescent="0.25">
      <c r="A379" s="12"/>
      <c r="B379" s="73" t="s">
        <v>1498</v>
      </c>
      <c r="C379" s="12" t="s">
        <v>9</v>
      </c>
      <c r="D379" s="123">
        <v>100</v>
      </c>
    </row>
    <row r="380" spans="1:4" s="103" customFormat="1" ht="45" hidden="1" customHeight="1" x14ac:dyDescent="0.25">
      <c r="A380" s="12" t="s">
        <v>550</v>
      </c>
      <c r="B380" s="73" t="s">
        <v>551</v>
      </c>
      <c r="C380" s="12"/>
      <c r="D380" s="104"/>
    </row>
    <row r="381" spans="1:4" s="103" customFormat="1" ht="15" hidden="1" customHeight="1" x14ac:dyDescent="0.25">
      <c r="A381" s="12"/>
      <c r="B381" s="73" t="s">
        <v>1519</v>
      </c>
      <c r="C381" s="12" t="s">
        <v>9</v>
      </c>
      <c r="D381" s="123">
        <v>1.27</v>
      </c>
    </row>
    <row r="382" spans="1:4" s="103" customFormat="1" ht="15" hidden="1" customHeight="1" x14ac:dyDescent="0.25">
      <c r="A382" s="12"/>
      <c r="B382" s="73" t="s">
        <v>1520</v>
      </c>
      <c r="C382" s="12" t="s">
        <v>9</v>
      </c>
      <c r="D382" s="123" t="s">
        <v>1646</v>
      </c>
    </row>
    <row r="383" spans="1:4" s="103" customFormat="1" ht="45" hidden="1" customHeight="1" x14ac:dyDescent="0.25">
      <c r="A383" s="12" t="s">
        <v>565</v>
      </c>
      <c r="B383" s="73" t="s">
        <v>558</v>
      </c>
      <c r="C383" s="12"/>
      <c r="D383" s="104"/>
    </row>
    <row r="384" spans="1:4" s="103" customFormat="1" ht="15" hidden="1" customHeight="1" x14ac:dyDescent="0.25">
      <c r="A384" s="171"/>
      <c r="B384" s="73" t="s">
        <v>1519</v>
      </c>
      <c r="C384" s="12" t="s">
        <v>9</v>
      </c>
      <c r="D384" s="123">
        <v>0.94</v>
      </c>
    </row>
    <row r="385" spans="1:4" s="103" customFormat="1" ht="15" hidden="1" customHeight="1" x14ac:dyDescent="0.25">
      <c r="A385" s="171"/>
      <c r="B385" s="73" t="s">
        <v>1521</v>
      </c>
      <c r="C385" s="12" t="s">
        <v>9</v>
      </c>
      <c r="D385" s="123">
        <v>0.39</v>
      </c>
    </row>
    <row r="386" spans="1:4" s="103" customFormat="1" ht="45" hidden="1" customHeight="1" x14ac:dyDescent="0.25">
      <c r="A386" s="12" t="s">
        <v>1682</v>
      </c>
      <c r="B386" s="21" t="s">
        <v>1683</v>
      </c>
      <c r="C386" s="12"/>
      <c r="D386" s="123"/>
    </row>
    <row r="387" spans="1:4" s="103" customFormat="1" ht="15" hidden="1" customHeight="1" x14ac:dyDescent="0.25">
      <c r="A387" s="171"/>
      <c r="B387" s="21" t="s">
        <v>1684</v>
      </c>
      <c r="C387" s="12" t="s">
        <v>1117</v>
      </c>
      <c r="D387" s="123">
        <v>0</v>
      </c>
    </row>
    <row r="388" spans="1:4" s="103" customFormat="1" ht="15" hidden="1" customHeight="1" x14ac:dyDescent="0.25">
      <c r="A388" s="171"/>
      <c r="B388" s="21" t="s">
        <v>1685</v>
      </c>
      <c r="C388" s="12" t="s">
        <v>1117</v>
      </c>
      <c r="D388" s="123">
        <v>0</v>
      </c>
    </row>
    <row r="389" spans="1:4" s="103" customFormat="1" ht="15" hidden="1" customHeight="1" x14ac:dyDescent="0.25">
      <c r="A389" s="171"/>
      <c r="B389" s="21" t="s">
        <v>1686</v>
      </c>
      <c r="C389" s="12" t="s">
        <v>1117</v>
      </c>
      <c r="D389" s="123">
        <v>0</v>
      </c>
    </row>
    <row r="390" spans="1:4" s="103" customFormat="1" ht="90" hidden="1" customHeight="1" x14ac:dyDescent="0.25">
      <c r="A390" s="12" t="s">
        <v>1687</v>
      </c>
      <c r="B390" s="21" t="s">
        <v>1688</v>
      </c>
      <c r="C390" s="12"/>
      <c r="D390" s="123"/>
    </row>
    <row r="391" spans="1:4" s="103" customFormat="1" ht="15" hidden="1" customHeight="1" x14ac:dyDescent="0.25">
      <c r="A391" s="171"/>
      <c r="B391" s="21" t="s">
        <v>552</v>
      </c>
      <c r="C391" s="12" t="s">
        <v>9</v>
      </c>
      <c r="D391" s="123" t="s">
        <v>1646</v>
      </c>
    </row>
    <row r="392" spans="1:4" s="103" customFormat="1" ht="15" hidden="1" customHeight="1" x14ac:dyDescent="0.25">
      <c r="A392" s="171"/>
      <c r="B392" s="21" t="s">
        <v>1326</v>
      </c>
      <c r="C392" s="12" t="s">
        <v>9</v>
      </c>
      <c r="D392" s="123" t="s">
        <v>1646</v>
      </c>
    </row>
    <row r="393" spans="1:4" s="103" customFormat="1" ht="45" hidden="1" customHeight="1" x14ac:dyDescent="0.25">
      <c r="A393" s="115" t="s">
        <v>569</v>
      </c>
      <c r="B393" s="116" t="s">
        <v>570</v>
      </c>
      <c r="C393" s="101"/>
      <c r="D393" s="104"/>
    </row>
    <row r="394" spans="1:4" s="103" customFormat="1" ht="60" hidden="1" customHeight="1" x14ac:dyDescent="0.25">
      <c r="A394" s="12" t="s">
        <v>572</v>
      </c>
      <c r="B394" s="73" t="s">
        <v>571</v>
      </c>
      <c r="C394" s="12"/>
      <c r="D394" s="104"/>
    </row>
    <row r="395" spans="1:4" s="103" customFormat="1" ht="15" hidden="1" customHeight="1" x14ac:dyDescent="0.25">
      <c r="A395" s="12"/>
      <c r="B395" s="73" t="s">
        <v>1497</v>
      </c>
      <c r="C395" s="12" t="s">
        <v>9</v>
      </c>
      <c r="D395" s="123">
        <v>51.55</v>
      </c>
    </row>
    <row r="396" spans="1:4" s="103" customFormat="1" ht="15" hidden="1" customHeight="1" x14ac:dyDescent="0.25">
      <c r="A396" s="12"/>
      <c r="B396" s="73" t="s">
        <v>1498</v>
      </c>
      <c r="C396" s="12" t="s">
        <v>9</v>
      </c>
      <c r="D396" s="123">
        <v>0</v>
      </c>
    </row>
    <row r="397" spans="1:4" s="103" customFormat="1" ht="45" hidden="1" customHeight="1" x14ac:dyDescent="0.25">
      <c r="A397" s="12" t="s">
        <v>577</v>
      </c>
      <c r="B397" s="73" t="s">
        <v>578</v>
      </c>
      <c r="C397" s="101"/>
      <c r="D397" s="104"/>
    </row>
    <row r="398" spans="1:4" s="103" customFormat="1" ht="15" hidden="1" customHeight="1" x14ac:dyDescent="0.25">
      <c r="A398" s="101"/>
      <c r="B398" s="73" t="s">
        <v>1522</v>
      </c>
      <c r="C398" s="12" t="s">
        <v>9</v>
      </c>
      <c r="D398" s="104"/>
    </row>
    <row r="399" spans="1:4" s="103" customFormat="1" ht="15" hidden="1" customHeight="1" x14ac:dyDescent="0.25">
      <c r="A399" s="101"/>
      <c r="B399" s="73" t="s">
        <v>1523</v>
      </c>
      <c r="C399" s="12" t="s">
        <v>9</v>
      </c>
      <c r="D399" s="104"/>
    </row>
    <row r="400" spans="1:4" s="103" customFormat="1" ht="75" hidden="1" customHeight="1" x14ac:dyDescent="0.25">
      <c r="A400" s="12" t="s">
        <v>1693</v>
      </c>
      <c r="B400" s="21" t="s">
        <v>1694</v>
      </c>
      <c r="C400" s="12"/>
      <c r="D400" s="123"/>
    </row>
    <row r="401" spans="1:4" s="103" customFormat="1" ht="15" hidden="1" customHeight="1" x14ac:dyDescent="0.25">
      <c r="A401" s="171"/>
      <c r="B401" s="21" t="s">
        <v>1695</v>
      </c>
      <c r="C401" s="12" t="s">
        <v>9</v>
      </c>
      <c r="D401" s="123" t="s">
        <v>1646</v>
      </c>
    </row>
    <row r="402" spans="1:4" s="103" customFormat="1" ht="15" hidden="1" customHeight="1" x14ac:dyDescent="0.25">
      <c r="A402" s="171"/>
      <c r="B402" s="21" t="s">
        <v>1698</v>
      </c>
      <c r="C402" s="12" t="s">
        <v>9</v>
      </c>
      <c r="D402" s="123" t="s">
        <v>1646</v>
      </c>
    </row>
    <row r="403" spans="1:4" s="103" customFormat="1" ht="60" hidden="1" customHeight="1" x14ac:dyDescent="0.25">
      <c r="A403" s="115" t="s">
        <v>584</v>
      </c>
      <c r="B403" s="116" t="s">
        <v>585</v>
      </c>
      <c r="C403" s="101"/>
      <c r="D403" s="104"/>
    </row>
    <row r="404" spans="1:4" s="103" customFormat="1" ht="15" hidden="1" customHeight="1" x14ac:dyDescent="0.25">
      <c r="A404" s="12" t="s">
        <v>586</v>
      </c>
      <c r="B404" s="73" t="s">
        <v>1328</v>
      </c>
      <c r="C404" s="12"/>
      <c r="D404" s="104"/>
    </row>
    <row r="405" spans="1:4" s="103" customFormat="1" ht="15" hidden="1" customHeight="1" x14ac:dyDescent="0.25">
      <c r="A405" s="12"/>
      <c r="B405" s="73" t="s">
        <v>1524</v>
      </c>
      <c r="C405" s="12"/>
      <c r="D405" s="104"/>
    </row>
    <row r="406" spans="1:4" s="103" customFormat="1" ht="15" hidden="1" customHeight="1" x14ac:dyDescent="0.25">
      <c r="A406" s="12"/>
      <c r="B406" s="73" t="s">
        <v>1650</v>
      </c>
      <c r="C406" s="12" t="s">
        <v>9</v>
      </c>
      <c r="D406" s="104" t="s">
        <v>1646</v>
      </c>
    </row>
    <row r="407" spans="1:4" s="103" customFormat="1" ht="45" hidden="1" customHeight="1" x14ac:dyDescent="0.25">
      <c r="A407" s="101"/>
      <c r="B407" s="73" t="s">
        <v>1649</v>
      </c>
      <c r="C407" s="12" t="s">
        <v>9</v>
      </c>
      <c r="D407" s="104" t="s">
        <v>1646</v>
      </c>
    </row>
    <row r="408" spans="1:4" s="103" customFormat="1" ht="15" hidden="1" customHeight="1" x14ac:dyDescent="0.25">
      <c r="A408" s="101"/>
      <c r="B408" s="73" t="s">
        <v>1525</v>
      </c>
      <c r="C408" s="101"/>
      <c r="D408" s="104"/>
    </row>
    <row r="409" spans="1:4" s="103" customFormat="1" ht="15" hidden="1" customHeight="1" x14ac:dyDescent="0.25">
      <c r="A409" s="101"/>
      <c r="B409" s="73" t="s">
        <v>1648</v>
      </c>
      <c r="C409" s="12" t="s">
        <v>9</v>
      </c>
      <c r="D409" s="104" t="s">
        <v>1646</v>
      </c>
    </row>
    <row r="410" spans="1:4" s="103" customFormat="1" ht="15" hidden="1" customHeight="1" x14ac:dyDescent="0.25">
      <c r="A410" s="101"/>
      <c r="B410" s="73" t="s">
        <v>1647</v>
      </c>
      <c r="C410" s="12" t="s">
        <v>9</v>
      </c>
      <c r="D410" s="104" t="s">
        <v>1646</v>
      </c>
    </row>
    <row r="411" spans="1:4" s="103" customFormat="1" ht="45" hidden="1" customHeight="1" x14ac:dyDescent="0.25">
      <c r="A411" s="101"/>
      <c r="B411" s="73" t="s">
        <v>1651</v>
      </c>
      <c r="C411" s="12" t="s">
        <v>9</v>
      </c>
      <c r="D411" s="104" t="s">
        <v>1646</v>
      </c>
    </row>
    <row r="412" spans="1:4" s="103" customFormat="1" ht="45" hidden="1" customHeight="1" x14ac:dyDescent="0.25">
      <c r="A412" s="101"/>
      <c r="B412" s="73" t="s">
        <v>1652</v>
      </c>
      <c r="C412" s="12" t="s">
        <v>9</v>
      </c>
      <c r="D412" s="104" t="s">
        <v>1646</v>
      </c>
    </row>
    <row r="413" spans="1:4" s="103" customFormat="1" ht="60" hidden="1" customHeight="1" x14ac:dyDescent="0.25">
      <c r="A413" s="115" t="s">
        <v>603</v>
      </c>
      <c r="B413" s="116" t="s">
        <v>604</v>
      </c>
      <c r="C413" s="101"/>
      <c r="D413" s="104"/>
    </row>
    <row r="414" spans="1:4" s="103" customFormat="1" ht="75" hidden="1" customHeight="1" x14ac:dyDescent="0.25">
      <c r="A414" s="12" t="s">
        <v>606</v>
      </c>
      <c r="B414" s="73" t="s">
        <v>689</v>
      </c>
      <c r="C414" s="12"/>
      <c r="D414" s="104"/>
    </row>
    <row r="415" spans="1:4" s="103" customFormat="1" ht="15" hidden="1" customHeight="1" x14ac:dyDescent="0.25">
      <c r="A415" s="101"/>
      <c r="B415" s="73" t="s">
        <v>1526</v>
      </c>
      <c r="C415" s="12"/>
      <c r="D415" s="104"/>
    </row>
    <row r="416" spans="1:4" s="103" customFormat="1" ht="15" hidden="1" customHeight="1" x14ac:dyDescent="0.25">
      <c r="A416" s="101"/>
      <c r="B416" s="73" t="s">
        <v>1497</v>
      </c>
      <c r="C416" s="12" t="s">
        <v>9</v>
      </c>
      <c r="D416" s="123">
        <v>2.4500000000000002</v>
      </c>
    </row>
    <row r="417" spans="1:4" s="103" customFormat="1" ht="15" hidden="1" customHeight="1" x14ac:dyDescent="0.25">
      <c r="A417" s="101"/>
      <c r="B417" s="73" t="s">
        <v>1498</v>
      </c>
      <c r="C417" s="12" t="s">
        <v>9</v>
      </c>
      <c r="D417" s="123">
        <v>0</v>
      </c>
    </row>
    <row r="418" spans="1:4" s="103" customFormat="1" ht="15" hidden="1" customHeight="1" x14ac:dyDescent="0.25">
      <c r="A418" s="101"/>
      <c r="B418" s="73" t="s">
        <v>1527</v>
      </c>
      <c r="C418" s="12"/>
      <c r="D418" s="104"/>
    </row>
    <row r="419" spans="1:4" s="103" customFormat="1" ht="15" hidden="1" customHeight="1" x14ac:dyDescent="0.25">
      <c r="A419" s="101"/>
      <c r="B419" s="73" t="s">
        <v>1497</v>
      </c>
      <c r="C419" s="12" t="s">
        <v>9</v>
      </c>
      <c r="D419" s="123">
        <v>0</v>
      </c>
    </row>
    <row r="420" spans="1:4" s="103" customFormat="1" ht="15" hidden="1" customHeight="1" x14ac:dyDescent="0.25">
      <c r="A420" s="101"/>
      <c r="B420" s="73" t="s">
        <v>1498</v>
      </c>
      <c r="C420" s="12" t="s">
        <v>9</v>
      </c>
      <c r="D420" s="123">
        <v>0</v>
      </c>
    </row>
    <row r="421" spans="1:4" s="103" customFormat="1" ht="75" hidden="1" customHeight="1" x14ac:dyDescent="0.25">
      <c r="A421" s="12" t="s">
        <v>621</v>
      </c>
      <c r="B421" s="21" t="s">
        <v>622</v>
      </c>
      <c r="C421" s="12"/>
      <c r="D421" s="104"/>
    </row>
    <row r="422" spans="1:4" s="103" customFormat="1" ht="15" hidden="1" customHeight="1" x14ac:dyDescent="0.25">
      <c r="A422" s="12"/>
      <c r="B422" s="73" t="s">
        <v>1526</v>
      </c>
      <c r="C422" s="12"/>
      <c r="D422" s="104"/>
    </row>
    <row r="423" spans="1:4" s="103" customFormat="1" ht="15" hidden="1" customHeight="1" x14ac:dyDescent="0.25">
      <c r="A423" s="12"/>
      <c r="B423" s="73" t="s">
        <v>1497</v>
      </c>
      <c r="C423" s="12" t="s">
        <v>9</v>
      </c>
      <c r="D423" s="123">
        <v>13</v>
      </c>
    </row>
    <row r="424" spans="1:4" s="103" customFormat="1" ht="15" hidden="1" customHeight="1" x14ac:dyDescent="0.25">
      <c r="A424" s="12"/>
      <c r="B424" s="73" t="s">
        <v>1498</v>
      </c>
      <c r="C424" s="12" t="s">
        <v>9</v>
      </c>
      <c r="D424" s="123">
        <v>100</v>
      </c>
    </row>
    <row r="425" spans="1:4" s="103" customFormat="1" ht="15" hidden="1" customHeight="1" x14ac:dyDescent="0.25">
      <c r="A425" s="101"/>
      <c r="B425" s="73" t="s">
        <v>1528</v>
      </c>
      <c r="C425" s="12"/>
      <c r="D425" s="104"/>
    </row>
    <row r="426" spans="1:4" s="103" customFormat="1" ht="15" hidden="1" customHeight="1" x14ac:dyDescent="0.25">
      <c r="A426" s="101"/>
      <c r="B426" s="73" t="s">
        <v>1497</v>
      </c>
      <c r="C426" s="12" t="s">
        <v>9</v>
      </c>
      <c r="D426" s="123">
        <v>0</v>
      </c>
    </row>
    <row r="427" spans="1:4" s="103" customFormat="1" ht="15" hidden="1" customHeight="1" x14ac:dyDescent="0.25">
      <c r="A427" s="101"/>
      <c r="B427" s="73" t="s">
        <v>1498</v>
      </c>
      <c r="C427" s="12" t="s">
        <v>9</v>
      </c>
      <c r="D427" s="123">
        <v>0</v>
      </c>
    </row>
    <row r="428" spans="1:4" s="103" customFormat="1" ht="30" hidden="1" customHeight="1" x14ac:dyDescent="0.25">
      <c r="A428" s="12" t="s">
        <v>632</v>
      </c>
      <c r="B428" s="73" t="s">
        <v>1331</v>
      </c>
      <c r="C428" s="101"/>
      <c r="D428" s="104"/>
    </row>
    <row r="429" spans="1:4" s="103" customFormat="1" ht="60" hidden="1" customHeight="1" x14ac:dyDescent="0.25">
      <c r="A429" s="101"/>
      <c r="B429" s="73" t="s">
        <v>1529</v>
      </c>
      <c r="C429" s="12" t="s">
        <v>1310</v>
      </c>
      <c r="D429" s="123">
        <v>188.48</v>
      </c>
    </row>
    <row r="430" spans="1:4" s="103" customFormat="1" ht="45" hidden="1" customHeight="1" x14ac:dyDescent="0.25">
      <c r="A430" s="101"/>
      <c r="B430" s="73" t="s">
        <v>1530</v>
      </c>
      <c r="C430" s="12"/>
      <c r="D430" s="104"/>
    </row>
    <row r="431" spans="1:4" s="103" customFormat="1" ht="15" hidden="1" customHeight="1" x14ac:dyDescent="0.25">
      <c r="A431" s="101"/>
      <c r="B431" s="73" t="s">
        <v>1497</v>
      </c>
      <c r="C431" s="12" t="s">
        <v>1310</v>
      </c>
      <c r="D431" s="123">
        <v>387.3</v>
      </c>
    </row>
    <row r="432" spans="1:4" s="103" customFormat="1" ht="15" hidden="1" customHeight="1" x14ac:dyDescent="0.25">
      <c r="A432" s="101"/>
      <c r="B432" s="73" t="s">
        <v>1498</v>
      </c>
      <c r="C432" s="12" t="s">
        <v>1310</v>
      </c>
      <c r="D432" s="123">
        <v>29.2</v>
      </c>
    </row>
    <row r="433" spans="1:4" s="103" customFormat="1" ht="60" hidden="1" customHeight="1" x14ac:dyDescent="0.25">
      <c r="A433" s="115" t="s">
        <v>669</v>
      </c>
      <c r="B433" s="116" t="s">
        <v>642</v>
      </c>
      <c r="C433" s="101"/>
      <c r="D433" s="104"/>
    </row>
    <row r="434" spans="1:4" s="103" customFormat="1" ht="90" hidden="1" customHeight="1" x14ac:dyDescent="0.25">
      <c r="A434" s="12" t="s">
        <v>670</v>
      </c>
      <c r="B434" s="73" t="s">
        <v>643</v>
      </c>
      <c r="C434" s="12"/>
      <c r="D434" s="104"/>
    </row>
    <row r="435" spans="1:4" s="103" customFormat="1" ht="15" hidden="1" customHeight="1" x14ac:dyDescent="0.25">
      <c r="A435" s="12"/>
      <c r="B435" s="73" t="s">
        <v>1497</v>
      </c>
      <c r="C435" s="12" t="s">
        <v>9</v>
      </c>
      <c r="D435" s="123">
        <v>0</v>
      </c>
    </row>
    <row r="436" spans="1:4" s="103" customFormat="1" ht="15" hidden="1" customHeight="1" x14ac:dyDescent="0.25">
      <c r="A436" s="12"/>
      <c r="B436" s="73" t="s">
        <v>1498</v>
      </c>
      <c r="C436" s="12" t="s">
        <v>9</v>
      </c>
      <c r="D436" s="123">
        <v>0</v>
      </c>
    </row>
    <row r="437" spans="1:4" s="103" customFormat="1" ht="105" hidden="1" customHeight="1" x14ac:dyDescent="0.25">
      <c r="A437" s="12" t="s">
        <v>1701</v>
      </c>
      <c r="B437" s="21" t="s">
        <v>1702</v>
      </c>
      <c r="C437" s="12" t="s">
        <v>9</v>
      </c>
      <c r="D437" s="123" t="s">
        <v>1646</v>
      </c>
    </row>
    <row r="438" spans="1:4" s="103" customFormat="1" ht="60" hidden="1" customHeight="1" x14ac:dyDescent="0.25">
      <c r="A438" s="115" t="s">
        <v>648</v>
      </c>
      <c r="B438" s="116" t="s">
        <v>649</v>
      </c>
      <c r="C438" s="101"/>
      <c r="D438" s="104"/>
    </row>
    <row r="439" spans="1:4" s="103" customFormat="1" ht="75" hidden="1" customHeight="1" x14ac:dyDescent="0.25">
      <c r="A439" s="12" t="s">
        <v>651</v>
      </c>
      <c r="B439" s="73" t="s">
        <v>650</v>
      </c>
      <c r="C439" s="12"/>
      <c r="D439" s="104"/>
    </row>
    <row r="440" spans="1:4" s="103" customFormat="1" ht="15" hidden="1" customHeight="1" x14ac:dyDescent="0.25">
      <c r="A440" s="12"/>
      <c r="B440" s="73" t="s">
        <v>1531</v>
      </c>
      <c r="C440" s="12"/>
      <c r="D440" s="104"/>
    </row>
    <row r="441" spans="1:4" s="103" customFormat="1" ht="15" hidden="1" customHeight="1" x14ac:dyDescent="0.25">
      <c r="A441" s="12"/>
      <c r="B441" s="73" t="s">
        <v>1497</v>
      </c>
      <c r="C441" s="12" t="s">
        <v>9</v>
      </c>
      <c r="D441" s="123">
        <v>76.989999999999995</v>
      </c>
    </row>
    <row r="442" spans="1:4" s="103" customFormat="1" ht="15" hidden="1" customHeight="1" x14ac:dyDescent="0.25">
      <c r="A442" s="12"/>
      <c r="B442" s="73" t="s">
        <v>1498</v>
      </c>
      <c r="C442" s="12" t="s">
        <v>9</v>
      </c>
      <c r="D442" s="123">
        <v>100</v>
      </c>
    </row>
    <row r="443" spans="1:4" s="103" customFormat="1" ht="15" hidden="1" customHeight="1" x14ac:dyDescent="0.25">
      <c r="A443" s="12"/>
      <c r="B443" s="73" t="s">
        <v>1532</v>
      </c>
      <c r="C443" s="12"/>
      <c r="D443" s="104"/>
    </row>
    <row r="444" spans="1:4" s="103" customFormat="1" ht="15" hidden="1" customHeight="1" x14ac:dyDescent="0.25">
      <c r="A444" s="12"/>
      <c r="B444" s="73" t="s">
        <v>1497</v>
      </c>
      <c r="C444" s="12" t="s">
        <v>9</v>
      </c>
      <c r="D444" s="107">
        <v>87.98</v>
      </c>
    </row>
    <row r="445" spans="1:4" s="103" customFormat="1" ht="15" hidden="1" customHeight="1" x14ac:dyDescent="0.25">
      <c r="A445" s="12"/>
      <c r="B445" s="73" t="s">
        <v>1498</v>
      </c>
      <c r="C445" s="12" t="s">
        <v>9</v>
      </c>
      <c r="D445" s="107">
        <v>0</v>
      </c>
    </row>
    <row r="446" spans="1:4" s="103" customFormat="1" ht="75" hidden="1" customHeight="1" x14ac:dyDescent="0.25">
      <c r="A446" s="12" t="s">
        <v>664</v>
      </c>
      <c r="B446" s="73" t="s">
        <v>663</v>
      </c>
      <c r="C446" s="12" t="s">
        <v>9</v>
      </c>
      <c r="D446" s="107">
        <v>0</v>
      </c>
    </row>
    <row r="447" spans="1:4" s="103" customFormat="1" ht="75" hidden="1" customHeight="1" x14ac:dyDescent="0.25">
      <c r="A447" s="12" t="s">
        <v>672</v>
      </c>
      <c r="B447" s="73" t="s">
        <v>671</v>
      </c>
      <c r="C447" s="12" t="s">
        <v>9</v>
      </c>
      <c r="D447" s="107">
        <v>0</v>
      </c>
    </row>
    <row r="448" spans="1:4" s="103" customFormat="1" ht="75" hidden="1" customHeight="1" x14ac:dyDescent="0.25">
      <c r="A448" s="12" t="s">
        <v>676</v>
      </c>
      <c r="B448" s="73" t="s">
        <v>677</v>
      </c>
      <c r="C448" s="12"/>
      <c r="D448" s="107"/>
    </row>
    <row r="449" spans="1:4" s="103" customFormat="1" ht="15" hidden="1" customHeight="1" x14ac:dyDescent="0.25">
      <c r="A449" s="12"/>
      <c r="B449" s="73" t="s">
        <v>1497</v>
      </c>
      <c r="C449" s="12" t="s">
        <v>9</v>
      </c>
      <c r="D449" s="107">
        <v>0.23</v>
      </c>
    </row>
    <row r="450" spans="1:4" s="103" customFormat="1" ht="15" hidden="1" customHeight="1" x14ac:dyDescent="0.25">
      <c r="A450" s="12"/>
      <c r="B450" s="73" t="s">
        <v>1498</v>
      </c>
      <c r="C450" s="12" t="s">
        <v>9</v>
      </c>
      <c r="D450" s="107">
        <v>0</v>
      </c>
    </row>
    <row r="451" spans="1:4" s="103" customFormat="1" ht="75" hidden="1" customHeight="1" x14ac:dyDescent="0.25">
      <c r="A451" s="12" t="s">
        <v>911</v>
      </c>
      <c r="B451" s="73" t="s">
        <v>680</v>
      </c>
      <c r="C451" s="12"/>
      <c r="D451" s="104"/>
    </row>
    <row r="452" spans="1:4" s="103" customFormat="1" ht="15" hidden="1" customHeight="1" x14ac:dyDescent="0.25">
      <c r="A452" s="12"/>
      <c r="B452" s="73" t="s">
        <v>1497</v>
      </c>
      <c r="C452" s="12" t="s">
        <v>9</v>
      </c>
      <c r="D452" s="107">
        <v>1.96</v>
      </c>
    </row>
    <row r="453" spans="1:4" s="103" customFormat="1" ht="15" hidden="1" customHeight="1" x14ac:dyDescent="0.25">
      <c r="A453" s="12"/>
      <c r="B453" s="73" t="s">
        <v>1498</v>
      </c>
      <c r="C453" s="12" t="s">
        <v>9</v>
      </c>
      <c r="D453" s="107">
        <v>0</v>
      </c>
    </row>
    <row r="454" spans="1:4" s="103" customFormat="1" ht="75" hidden="1" customHeight="1" x14ac:dyDescent="0.25">
      <c r="A454" s="12" t="s">
        <v>912</v>
      </c>
      <c r="B454" s="73" t="s">
        <v>683</v>
      </c>
      <c r="C454" s="12"/>
      <c r="D454" s="104"/>
    </row>
    <row r="455" spans="1:4" s="103" customFormat="1" ht="15" hidden="1" customHeight="1" x14ac:dyDescent="0.25">
      <c r="A455" s="168"/>
      <c r="B455" s="73" t="s">
        <v>1497</v>
      </c>
      <c r="C455" s="12" t="s">
        <v>9</v>
      </c>
      <c r="D455" s="107">
        <v>0</v>
      </c>
    </row>
    <row r="456" spans="1:4" s="103" customFormat="1" ht="15" hidden="1" customHeight="1" x14ac:dyDescent="0.25">
      <c r="A456" s="168"/>
      <c r="B456" s="73" t="s">
        <v>1498</v>
      </c>
      <c r="C456" s="12" t="s">
        <v>9</v>
      </c>
      <c r="D456" s="107">
        <v>0</v>
      </c>
    </row>
    <row r="457" spans="1:4" s="103" customFormat="1" ht="75" hidden="1" customHeight="1" x14ac:dyDescent="0.25">
      <c r="A457" s="168" t="s">
        <v>913</v>
      </c>
      <c r="B457" s="73" t="s">
        <v>686</v>
      </c>
      <c r="C457" s="168"/>
      <c r="D457" s="162"/>
    </row>
    <row r="458" spans="1:4" s="103" customFormat="1" ht="15" hidden="1" customHeight="1" x14ac:dyDescent="0.25">
      <c r="A458" s="168"/>
      <c r="B458" s="73" t="s">
        <v>1497</v>
      </c>
      <c r="C458" s="168" t="s">
        <v>9</v>
      </c>
      <c r="D458" s="107">
        <v>0</v>
      </c>
    </row>
    <row r="459" spans="1:4" s="103" customFormat="1" ht="15" hidden="1" customHeight="1" x14ac:dyDescent="0.25">
      <c r="A459" s="168"/>
      <c r="B459" s="73" t="s">
        <v>1498</v>
      </c>
      <c r="C459" s="168" t="s">
        <v>9</v>
      </c>
      <c r="D459" s="107">
        <v>0</v>
      </c>
    </row>
    <row r="460" spans="1:4" ht="15" hidden="1" customHeight="1" x14ac:dyDescent="0.25">
      <c r="A460" s="164" t="s">
        <v>692</v>
      </c>
      <c r="B460" s="164"/>
      <c r="C460" s="164"/>
      <c r="D460" s="164"/>
    </row>
    <row r="461" spans="1:4" ht="30" hidden="1" customHeight="1" x14ac:dyDescent="0.25">
      <c r="A461" s="30" t="s">
        <v>694</v>
      </c>
      <c r="B461" s="33" t="s">
        <v>693</v>
      </c>
      <c r="C461" s="31"/>
      <c r="D461" s="9"/>
    </row>
    <row r="462" spans="1:4" ht="75" hidden="1" customHeight="1" x14ac:dyDescent="0.25">
      <c r="A462" s="6" t="s">
        <v>699</v>
      </c>
      <c r="B462" s="34" t="s">
        <v>695</v>
      </c>
      <c r="C462" s="6" t="s">
        <v>9</v>
      </c>
      <c r="D462" s="68">
        <v>3.56</v>
      </c>
    </row>
    <row r="463" spans="1:4" ht="90" hidden="1" customHeight="1" x14ac:dyDescent="0.25">
      <c r="A463" s="6" t="s">
        <v>704</v>
      </c>
      <c r="B463" s="34" t="s">
        <v>1534</v>
      </c>
      <c r="C463" s="6" t="s">
        <v>9</v>
      </c>
      <c r="D463" s="68" t="s">
        <v>1646</v>
      </c>
    </row>
    <row r="464" spans="1:4" ht="30" hidden="1" customHeight="1" x14ac:dyDescent="0.25">
      <c r="A464" s="10" t="s">
        <v>706</v>
      </c>
      <c r="B464" s="33" t="s">
        <v>705</v>
      </c>
      <c r="C464" s="6"/>
      <c r="D464" s="9"/>
    </row>
    <row r="465" spans="1:4" ht="105" hidden="1" customHeight="1" x14ac:dyDescent="0.25">
      <c r="A465" s="6" t="s">
        <v>707</v>
      </c>
      <c r="B465" s="34" t="s">
        <v>708</v>
      </c>
      <c r="C465" s="6"/>
      <c r="D465" s="9"/>
    </row>
    <row r="466" spans="1:4" ht="15" hidden="1" customHeight="1" x14ac:dyDescent="0.25">
      <c r="A466" s="6"/>
      <c r="B466" s="34" t="s">
        <v>709</v>
      </c>
      <c r="C466" s="6"/>
      <c r="D466" s="9"/>
    </row>
    <row r="467" spans="1:4" ht="15" hidden="1" customHeight="1" x14ac:dyDescent="0.25">
      <c r="A467" s="6"/>
      <c r="B467" s="34" t="s">
        <v>1497</v>
      </c>
      <c r="C467" s="6" t="s">
        <v>9</v>
      </c>
      <c r="D467" s="68">
        <v>72.25</v>
      </c>
    </row>
    <row r="468" spans="1:4" ht="15" hidden="1" customHeight="1" x14ac:dyDescent="0.25">
      <c r="A468" s="6"/>
      <c r="B468" s="34" t="s">
        <v>1498</v>
      </c>
      <c r="C468" s="6" t="s">
        <v>9</v>
      </c>
      <c r="D468" s="68">
        <v>3.09</v>
      </c>
    </row>
    <row r="469" spans="1:4" ht="15" hidden="1" customHeight="1" x14ac:dyDescent="0.25">
      <c r="A469" s="6"/>
      <c r="B469" s="34" t="s">
        <v>690</v>
      </c>
      <c r="C469" s="6"/>
      <c r="D469" s="9"/>
    </row>
    <row r="470" spans="1:4" ht="15" hidden="1" customHeight="1" x14ac:dyDescent="0.25">
      <c r="A470" s="6"/>
      <c r="B470" s="34" t="s">
        <v>1497</v>
      </c>
      <c r="C470" s="6" t="s">
        <v>9</v>
      </c>
      <c r="D470" s="68">
        <v>0.13</v>
      </c>
    </row>
    <row r="471" spans="1:4" ht="15" hidden="1" customHeight="1" x14ac:dyDescent="0.25">
      <c r="A471" s="6"/>
      <c r="B471" s="34" t="s">
        <v>1498</v>
      </c>
      <c r="C471" s="6" t="s">
        <v>9</v>
      </c>
      <c r="D471" s="68">
        <v>0.61</v>
      </c>
    </row>
    <row r="472" spans="1:4" ht="15" hidden="1" customHeight="1" x14ac:dyDescent="0.25">
      <c r="A472" s="6"/>
      <c r="B472" s="34" t="s">
        <v>710</v>
      </c>
      <c r="C472" s="6"/>
      <c r="D472" s="68"/>
    </row>
    <row r="473" spans="1:4" ht="15" hidden="1" customHeight="1" x14ac:dyDescent="0.25">
      <c r="A473" s="6"/>
      <c r="B473" s="34" t="s">
        <v>1497</v>
      </c>
      <c r="C473" s="6" t="s">
        <v>9</v>
      </c>
      <c r="D473" s="68">
        <v>27.61</v>
      </c>
    </row>
    <row r="474" spans="1:4" ht="15" hidden="1" customHeight="1" x14ac:dyDescent="0.25">
      <c r="A474" s="6"/>
      <c r="B474" s="34" t="s">
        <v>1498</v>
      </c>
      <c r="C474" s="6" t="s">
        <v>9</v>
      </c>
      <c r="D474" s="68">
        <v>96.3</v>
      </c>
    </row>
    <row r="475" spans="1:4" ht="60" hidden="1" customHeight="1" x14ac:dyDescent="0.25">
      <c r="A475" s="6" t="s">
        <v>718</v>
      </c>
      <c r="B475" s="34" t="s">
        <v>717</v>
      </c>
      <c r="C475" s="6"/>
      <c r="D475" s="9"/>
    </row>
    <row r="476" spans="1:4" ht="15" hidden="1" customHeight="1" x14ac:dyDescent="0.25">
      <c r="A476" s="6"/>
      <c r="B476" s="34" t="s">
        <v>1497</v>
      </c>
      <c r="C476" s="6" t="s">
        <v>9</v>
      </c>
      <c r="D476" s="68">
        <v>41.94</v>
      </c>
    </row>
    <row r="477" spans="1:4" ht="15" hidden="1" customHeight="1" x14ac:dyDescent="0.25">
      <c r="A477" s="6"/>
      <c r="B477" s="34" t="s">
        <v>1498</v>
      </c>
      <c r="C477" s="6" t="s">
        <v>9</v>
      </c>
      <c r="D477" s="68">
        <v>100</v>
      </c>
    </row>
    <row r="478" spans="1:4" ht="75" hidden="1" customHeight="1" x14ac:dyDescent="0.25">
      <c r="A478" s="6" t="s">
        <v>722</v>
      </c>
      <c r="B478" s="34" t="s">
        <v>723</v>
      </c>
      <c r="C478" s="6"/>
      <c r="D478" s="9"/>
    </row>
    <row r="479" spans="1:4" ht="15" hidden="1" customHeight="1" x14ac:dyDescent="0.25">
      <c r="A479" s="8"/>
      <c r="B479" s="34" t="s">
        <v>1535</v>
      </c>
      <c r="C479" s="6"/>
      <c r="D479" s="9"/>
    </row>
    <row r="480" spans="1:4" ht="15" hidden="1" customHeight="1" x14ac:dyDescent="0.25">
      <c r="A480" s="8"/>
      <c r="B480" s="34" t="s">
        <v>1497</v>
      </c>
      <c r="C480" s="6" t="s">
        <v>9</v>
      </c>
      <c r="D480" s="68">
        <v>0</v>
      </c>
    </row>
    <row r="481" spans="1:4" ht="15" hidden="1" customHeight="1" x14ac:dyDescent="0.25">
      <c r="A481" s="8"/>
      <c r="B481" s="34" t="s">
        <v>1498</v>
      </c>
      <c r="C481" s="6" t="s">
        <v>9</v>
      </c>
      <c r="D481" s="68">
        <v>0</v>
      </c>
    </row>
    <row r="482" spans="1:4" ht="15" hidden="1" customHeight="1" x14ac:dyDescent="0.25">
      <c r="A482" s="8"/>
      <c r="B482" s="34" t="s">
        <v>1536</v>
      </c>
      <c r="C482" s="6"/>
      <c r="D482" s="9"/>
    </row>
    <row r="483" spans="1:4" ht="15" hidden="1" customHeight="1" x14ac:dyDescent="0.25">
      <c r="A483" s="8"/>
      <c r="B483" s="34" t="s">
        <v>1497</v>
      </c>
      <c r="C483" s="6" t="s">
        <v>9</v>
      </c>
      <c r="D483" s="68">
        <v>0</v>
      </c>
    </row>
    <row r="484" spans="1:4" ht="15" hidden="1" customHeight="1" x14ac:dyDescent="0.25">
      <c r="A484" s="8"/>
      <c r="B484" s="34" t="s">
        <v>1498</v>
      </c>
      <c r="C484" s="6" t="s">
        <v>9</v>
      </c>
      <c r="D484" s="68">
        <v>0</v>
      </c>
    </row>
    <row r="485" spans="1:4" ht="15" hidden="1" customHeight="1" x14ac:dyDescent="0.25">
      <c r="A485" s="8"/>
      <c r="B485" s="34" t="s">
        <v>1537</v>
      </c>
      <c r="C485" s="6"/>
      <c r="D485" s="9"/>
    </row>
    <row r="486" spans="1:4" ht="15" hidden="1" customHeight="1" x14ac:dyDescent="0.25">
      <c r="A486" s="8"/>
      <c r="B486" s="34" t="s">
        <v>1497</v>
      </c>
      <c r="C486" s="6" t="s">
        <v>9</v>
      </c>
      <c r="D486" s="68">
        <v>0</v>
      </c>
    </row>
    <row r="487" spans="1:4" ht="15" hidden="1" customHeight="1" x14ac:dyDescent="0.25">
      <c r="A487" s="8"/>
      <c r="B487" s="34" t="s">
        <v>1498</v>
      </c>
      <c r="C487" s="6" t="s">
        <v>9</v>
      </c>
      <c r="D487" s="68">
        <v>0</v>
      </c>
    </row>
    <row r="488" spans="1:4" ht="60" hidden="1" customHeight="1" x14ac:dyDescent="0.25">
      <c r="A488" s="10" t="s">
        <v>740</v>
      </c>
      <c r="B488" s="33" t="s">
        <v>739</v>
      </c>
      <c r="C488" s="8"/>
      <c r="D488" s="9"/>
    </row>
    <row r="489" spans="1:4" ht="75" hidden="1" customHeight="1" x14ac:dyDescent="0.25">
      <c r="A489" s="6" t="s">
        <v>741</v>
      </c>
      <c r="B489" s="34" t="s">
        <v>1332</v>
      </c>
      <c r="C489" s="6"/>
      <c r="D489" s="9"/>
    </row>
    <row r="490" spans="1:4" ht="15" hidden="1" customHeight="1" x14ac:dyDescent="0.25">
      <c r="A490" s="6"/>
      <c r="B490" s="34" t="s">
        <v>1538</v>
      </c>
      <c r="C490" s="6"/>
      <c r="D490" s="9"/>
    </row>
    <row r="491" spans="1:4" ht="15" hidden="1" customHeight="1" x14ac:dyDescent="0.25">
      <c r="A491" s="6"/>
      <c r="B491" s="34" t="s">
        <v>1497</v>
      </c>
      <c r="C491" s="6" t="s">
        <v>9</v>
      </c>
      <c r="D491" s="68">
        <v>14.45</v>
      </c>
    </row>
    <row r="492" spans="1:4" ht="15" hidden="1" customHeight="1" x14ac:dyDescent="0.25">
      <c r="A492" s="6"/>
      <c r="B492" s="34" t="s">
        <v>1498</v>
      </c>
      <c r="C492" s="6" t="s">
        <v>9</v>
      </c>
      <c r="D492" s="68">
        <v>8.4</v>
      </c>
    </row>
    <row r="493" spans="1:4" ht="15" hidden="1" customHeight="1" x14ac:dyDescent="0.25">
      <c r="A493" s="6"/>
      <c r="B493" s="34" t="s">
        <v>1539</v>
      </c>
      <c r="C493" s="6"/>
      <c r="D493" s="9"/>
    </row>
    <row r="494" spans="1:4" ht="15" hidden="1" customHeight="1" x14ac:dyDescent="0.25">
      <c r="A494" s="6"/>
      <c r="B494" s="34" t="s">
        <v>1497</v>
      </c>
      <c r="C494" s="6" t="s">
        <v>9</v>
      </c>
      <c r="D494" s="68">
        <v>56.35</v>
      </c>
    </row>
    <row r="495" spans="1:4" ht="15" hidden="1" customHeight="1" x14ac:dyDescent="0.25">
      <c r="A495" s="6"/>
      <c r="B495" s="34" t="s">
        <v>1498</v>
      </c>
      <c r="C495" s="6" t="s">
        <v>9</v>
      </c>
      <c r="D495" s="68">
        <v>52.94</v>
      </c>
    </row>
    <row r="496" spans="1:4" ht="75" hidden="1" customHeight="1" x14ac:dyDescent="0.25">
      <c r="A496" s="6" t="s">
        <v>749</v>
      </c>
      <c r="B496" s="34" t="s">
        <v>748</v>
      </c>
      <c r="C496" s="6"/>
      <c r="D496" s="9"/>
    </row>
    <row r="497" spans="1:4" ht="15" hidden="1" customHeight="1" x14ac:dyDescent="0.25">
      <c r="A497" s="6"/>
      <c r="B497" s="34" t="s">
        <v>1497</v>
      </c>
      <c r="C497" s="6" t="s">
        <v>9</v>
      </c>
      <c r="D497" s="68">
        <v>11.68</v>
      </c>
    </row>
    <row r="498" spans="1:4" ht="15" hidden="1" customHeight="1" x14ac:dyDescent="0.25">
      <c r="A498" s="6"/>
      <c r="B498" s="34" t="s">
        <v>1498</v>
      </c>
      <c r="C498" s="6" t="s">
        <v>9</v>
      </c>
      <c r="D498" s="68">
        <v>5.04</v>
      </c>
    </row>
    <row r="499" spans="1:4" ht="90" hidden="1" customHeight="1" x14ac:dyDescent="0.25">
      <c r="A499" s="6" t="s">
        <v>754</v>
      </c>
      <c r="B499" s="34" t="s">
        <v>753</v>
      </c>
      <c r="C499" s="6"/>
      <c r="D499" s="9"/>
    </row>
    <row r="500" spans="1:4" ht="15" hidden="1" customHeight="1" x14ac:dyDescent="0.25">
      <c r="A500" s="6"/>
      <c r="B500" s="34" t="s">
        <v>1497</v>
      </c>
      <c r="C500" s="6" t="s">
        <v>1117</v>
      </c>
      <c r="D500" s="68">
        <v>35.18</v>
      </c>
    </row>
    <row r="501" spans="1:4" ht="15" hidden="1" customHeight="1" x14ac:dyDescent="0.25">
      <c r="A501" s="6"/>
      <c r="B501" s="34" t="s">
        <v>1498</v>
      </c>
      <c r="C501" s="6" t="s">
        <v>1117</v>
      </c>
      <c r="D501" s="68">
        <v>48.74</v>
      </c>
    </row>
    <row r="502" spans="1:4" ht="60" hidden="1" customHeight="1" x14ac:dyDescent="0.25">
      <c r="A502" s="6" t="s">
        <v>758</v>
      </c>
      <c r="B502" s="34" t="s">
        <v>757</v>
      </c>
      <c r="C502" s="6"/>
      <c r="D502" s="9"/>
    </row>
    <row r="503" spans="1:4" ht="15" hidden="1" customHeight="1" x14ac:dyDescent="0.25">
      <c r="A503" s="6"/>
      <c r="B503" s="34" t="s">
        <v>1497</v>
      </c>
      <c r="C503" s="6" t="s">
        <v>1117</v>
      </c>
      <c r="D503" s="68">
        <v>10.87</v>
      </c>
    </row>
    <row r="504" spans="1:4" ht="15" hidden="1" customHeight="1" x14ac:dyDescent="0.25">
      <c r="A504" s="6"/>
      <c r="B504" s="34" t="s">
        <v>1498</v>
      </c>
      <c r="C504" s="6" t="s">
        <v>1117</v>
      </c>
      <c r="D504" s="68">
        <v>4.41</v>
      </c>
    </row>
    <row r="505" spans="1:4" ht="60" hidden="1" customHeight="1" x14ac:dyDescent="0.25">
      <c r="A505" s="6" t="s">
        <v>766</v>
      </c>
      <c r="B505" s="34" t="s">
        <v>765</v>
      </c>
      <c r="C505" s="6" t="s">
        <v>9</v>
      </c>
      <c r="D505" s="68" t="s">
        <v>1646</v>
      </c>
    </row>
    <row r="506" spans="1:4" ht="60" hidden="1" customHeight="1" x14ac:dyDescent="0.25">
      <c r="A506" s="12" t="s">
        <v>772</v>
      </c>
      <c r="B506" s="73" t="s">
        <v>1540</v>
      </c>
      <c r="C506" s="12" t="s">
        <v>9</v>
      </c>
      <c r="D506" s="129"/>
    </row>
    <row r="507" spans="1:4" ht="75" hidden="1" customHeight="1" x14ac:dyDescent="0.25">
      <c r="A507" s="12" t="s">
        <v>777</v>
      </c>
      <c r="B507" s="73" t="s">
        <v>1541</v>
      </c>
      <c r="C507" s="12" t="s">
        <v>9</v>
      </c>
      <c r="D507" s="129"/>
    </row>
    <row r="508" spans="1:4" ht="60" hidden="1" customHeight="1" x14ac:dyDescent="0.25">
      <c r="A508" s="10" t="s">
        <v>781</v>
      </c>
      <c r="B508" s="33" t="s">
        <v>782</v>
      </c>
      <c r="C508" s="6"/>
      <c r="D508" s="9"/>
    </row>
    <row r="509" spans="1:4" ht="45" hidden="1" customHeight="1" x14ac:dyDescent="0.25">
      <c r="A509" s="6" t="s">
        <v>784</v>
      </c>
      <c r="B509" s="34" t="s">
        <v>783</v>
      </c>
      <c r="C509" s="6"/>
      <c r="D509" s="9"/>
    </row>
    <row r="510" spans="1:4" ht="15" hidden="1" customHeight="1" x14ac:dyDescent="0.25">
      <c r="A510" s="6"/>
      <c r="B510" s="34" t="s">
        <v>1497</v>
      </c>
      <c r="C510" s="6" t="s">
        <v>9</v>
      </c>
      <c r="D510" s="68">
        <v>68.52</v>
      </c>
    </row>
    <row r="511" spans="1:4" ht="15" hidden="1" customHeight="1" x14ac:dyDescent="0.25">
      <c r="A511" s="6"/>
      <c r="B511" s="34" t="s">
        <v>1498</v>
      </c>
      <c r="C511" s="6" t="s">
        <v>9</v>
      </c>
      <c r="D511" s="68">
        <v>0</v>
      </c>
    </row>
    <row r="512" spans="1:4" ht="30" hidden="1" customHeight="1" x14ac:dyDescent="0.25">
      <c r="A512" s="6" t="s">
        <v>789</v>
      </c>
      <c r="B512" s="34" t="s">
        <v>790</v>
      </c>
      <c r="C512" s="6"/>
      <c r="D512" s="9"/>
    </row>
    <row r="513" spans="1:4" ht="15" hidden="1" customHeight="1" x14ac:dyDescent="0.25">
      <c r="A513" s="6"/>
      <c r="B513" s="34" t="s">
        <v>1497</v>
      </c>
      <c r="C513" s="6" t="s">
        <v>9</v>
      </c>
      <c r="D513" s="68">
        <v>76.84</v>
      </c>
    </row>
    <row r="514" spans="1:4" ht="15" hidden="1" customHeight="1" x14ac:dyDescent="0.25">
      <c r="A514" s="6"/>
      <c r="B514" s="34" t="s">
        <v>1498</v>
      </c>
      <c r="C514" s="6" t="s">
        <v>9</v>
      </c>
      <c r="D514" s="68">
        <v>831.3</v>
      </c>
    </row>
    <row r="515" spans="1:4" ht="45" hidden="1" customHeight="1" x14ac:dyDescent="0.25">
      <c r="A515" s="6" t="s">
        <v>1335</v>
      </c>
      <c r="B515" s="34" t="s">
        <v>795</v>
      </c>
      <c r="C515" s="6"/>
      <c r="D515" s="9"/>
    </row>
    <row r="516" spans="1:4" ht="15" hidden="1" customHeight="1" x14ac:dyDescent="0.25">
      <c r="A516" s="23"/>
      <c r="B516" s="34" t="s">
        <v>1501</v>
      </c>
      <c r="C516" s="6"/>
      <c r="D516" s="9"/>
    </row>
    <row r="517" spans="1:4" ht="15" hidden="1" customHeight="1" x14ac:dyDescent="0.25">
      <c r="A517" s="23"/>
      <c r="B517" s="34" t="s">
        <v>1497</v>
      </c>
      <c r="C517" s="6" t="s">
        <v>1308</v>
      </c>
      <c r="D517" s="68">
        <v>20.77</v>
      </c>
    </row>
    <row r="518" spans="1:4" ht="15" hidden="1" customHeight="1" x14ac:dyDescent="0.25">
      <c r="A518" s="23"/>
      <c r="B518" s="34" t="s">
        <v>1498</v>
      </c>
      <c r="C518" s="6" t="s">
        <v>1308</v>
      </c>
      <c r="D518" s="68">
        <v>55.63</v>
      </c>
    </row>
    <row r="519" spans="1:4" ht="15" hidden="1" customHeight="1" x14ac:dyDescent="0.25">
      <c r="A519" s="23"/>
      <c r="B519" s="34" t="s">
        <v>1502</v>
      </c>
      <c r="C519" s="6"/>
      <c r="D519" s="9"/>
    </row>
    <row r="520" spans="1:4" ht="15" hidden="1" customHeight="1" x14ac:dyDescent="0.25">
      <c r="A520" s="23"/>
      <c r="B520" s="34" t="s">
        <v>1497</v>
      </c>
      <c r="C520" s="6" t="s">
        <v>1308</v>
      </c>
      <c r="D520" s="68">
        <v>17.21</v>
      </c>
    </row>
    <row r="521" spans="1:4" ht="15" hidden="1" customHeight="1" x14ac:dyDescent="0.25">
      <c r="A521" s="23"/>
      <c r="B521" s="34" t="s">
        <v>1498</v>
      </c>
      <c r="C521" s="6" t="s">
        <v>1308</v>
      </c>
      <c r="D521" s="68">
        <v>55.63</v>
      </c>
    </row>
    <row r="522" spans="1:4" ht="45" hidden="1" customHeight="1" x14ac:dyDescent="0.25">
      <c r="A522" s="6" t="s">
        <v>809</v>
      </c>
      <c r="B522" s="34" t="s">
        <v>803</v>
      </c>
      <c r="C522" s="6"/>
      <c r="D522" s="9"/>
    </row>
    <row r="523" spans="1:4" ht="15" hidden="1" customHeight="1" x14ac:dyDescent="0.25">
      <c r="A523" s="6"/>
      <c r="B523" s="34" t="s">
        <v>1497</v>
      </c>
      <c r="C523" s="6" t="s">
        <v>9</v>
      </c>
      <c r="D523" s="68">
        <v>100</v>
      </c>
    </row>
    <row r="524" spans="1:4" ht="15" hidden="1" customHeight="1" x14ac:dyDescent="0.25">
      <c r="A524" s="6"/>
      <c r="B524" s="34" t="s">
        <v>1498</v>
      </c>
      <c r="C524" s="6" t="s">
        <v>9</v>
      </c>
      <c r="D524" s="68">
        <v>77.78</v>
      </c>
    </row>
    <row r="525" spans="1:4" ht="30" hidden="1" customHeight="1" x14ac:dyDescent="0.25">
      <c r="A525" s="6" t="s">
        <v>808</v>
      </c>
      <c r="B525" s="34" t="s">
        <v>810</v>
      </c>
      <c r="C525" s="6"/>
      <c r="D525" s="9"/>
    </row>
    <row r="526" spans="1:4" ht="30" hidden="1" customHeight="1" x14ac:dyDescent="0.25">
      <c r="A526" s="6"/>
      <c r="B526" s="34" t="s">
        <v>1497</v>
      </c>
      <c r="C526" s="6" t="s">
        <v>1307</v>
      </c>
      <c r="D526" s="68">
        <v>16.45</v>
      </c>
    </row>
    <row r="527" spans="1:4" ht="30" hidden="1" customHeight="1" x14ac:dyDescent="0.25">
      <c r="A527" s="6"/>
      <c r="B527" s="34" t="s">
        <v>1498</v>
      </c>
      <c r="C527" s="6" t="s">
        <v>1307</v>
      </c>
      <c r="D527" s="68">
        <v>33.880000000000003</v>
      </c>
    </row>
    <row r="528" spans="1:4" ht="30" hidden="1" customHeight="1" x14ac:dyDescent="0.25">
      <c r="A528" s="10" t="s">
        <v>816</v>
      </c>
      <c r="B528" s="33" t="s">
        <v>817</v>
      </c>
      <c r="C528" s="8"/>
      <c r="D528" s="9"/>
    </row>
    <row r="529" spans="1:4" ht="45" hidden="1" customHeight="1" x14ac:dyDescent="0.25">
      <c r="A529" s="6" t="s">
        <v>819</v>
      </c>
      <c r="B529" s="34" t="s">
        <v>818</v>
      </c>
      <c r="C529" s="6"/>
      <c r="D529" s="9"/>
    </row>
    <row r="530" spans="1:4" ht="15" hidden="1" customHeight="1" x14ac:dyDescent="0.25">
      <c r="A530" s="6"/>
      <c r="B530" s="34" t="s">
        <v>1497</v>
      </c>
      <c r="C530" s="6" t="s">
        <v>9</v>
      </c>
      <c r="D530" s="68">
        <v>100</v>
      </c>
    </row>
    <row r="531" spans="1:4" ht="15" hidden="1" customHeight="1" x14ac:dyDescent="0.25">
      <c r="A531" s="6"/>
      <c r="B531" s="34" t="s">
        <v>1498</v>
      </c>
      <c r="C531" s="6" t="s">
        <v>9</v>
      </c>
      <c r="D531" s="68">
        <v>44.44</v>
      </c>
    </row>
    <row r="532" spans="1:4" ht="60" hidden="1" customHeight="1" x14ac:dyDescent="0.25">
      <c r="A532" s="6" t="s">
        <v>827</v>
      </c>
      <c r="B532" s="34" t="s">
        <v>826</v>
      </c>
      <c r="C532" s="6"/>
      <c r="D532" s="9"/>
    </row>
    <row r="533" spans="1:4" ht="15" hidden="1" customHeight="1" x14ac:dyDescent="0.25">
      <c r="A533" s="6"/>
      <c r="B533" s="34" t="s">
        <v>1497</v>
      </c>
      <c r="C533" s="6" t="s">
        <v>9</v>
      </c>
      <c r="D533" s="68">
        <v>0.36</v>
      </c>
    </row>
    <row r="534" spans="1:4" ht="15" hidden="1" customHeight="1" x14ac:dyDescent="0.25">
      <c r="A534" s="6"/>
      <c r="B534" s="34" t="s">
        <v>1498</v>
      </c>
      <c r="C534" s="6" t="s">
        <v>9</v>
      </c>
      <c r="D534" s="68">
        <v>7.0000000000000007E-2</v>
      </c>
    </row>
    <row r="535" spans="1:4" ht="45" hidden="1" customHeight="1" x14ac:dyDescent="0.25">
      <c r="A535" s="10" t="s">
        <v>829</v>
      </c>
      <c r="B535" s="33" t="s">
        <v>830</v>
      </c>
      <c r="C535" s="8"/>
      <c r="D535" s="9"/>
    </row>
    <row r="536" spans="1:4" ht="75" hidden="1" customHeight="1" x14ac:dyDescent="0.25">
      <c r="A536" s="6" t="s">
        <v>832</v>
      </c>
      <c r="B536" s="34" t="s">
        <v>831</v>
      </c>
      <c r="C536" s="6"/>
      <c r="D536" s="9"/>
    </row>
    <row r="537" spans="1:4" ht="15" hidden="1" customHeight="1" x14ac:dyDescent="0.25">
      <c r="A537" s="6"/>
      <c r="B537" s="34" t="s">
        <v>1497</v>
      </c>
      <c r="C537" s="6" t="s">
        <v>9</v>
      </c>
      <c r="D537" s="68">
        <v>32.74</v>
      </c>
    </row>
    <row r="538" spans="1:4" ht="15" hidden="1" customHeight="1" x14ac:dyDescent="0.25">
      <c r="A538" s="6"/>
      <c r="B538" s="34" t="s">
        <v>1498</v>
      </c>
      <c r="C538" s="6" t="s">
        <v>9</v>
      </c>
      <c r="D538" s="68">
        <v>0</v>
      </c>
    </row>
    <row r="539" spans="1:4" ht="60" hidden="1" customHeight="1" x14ac:dyDescent="0.25">
      <c r="A539" s="6" t="s">
        <v>838</v>
      </c>
      <c r="B539" s="34" t="s">
        <v>1542</v>
      </c>
      <c r="C539" s="6" t="s">
        <v>9</v>
      </c>
      <c r="D539" s="68"/>
    </row>
    <row r="540" spans="1:4" ht="45" hidden="1" customHeight="1" x14ac:dyDescent="0.25">
      <c r="A540" s="10" t="s">
        <v>841</v>
      </c>
      <c r="B540" s="33" t="s">
        <v>842</v>
      </c>
      <c r="C540" s="8"/>
      <c r="D540" s="9"/>
    </row>
    <row r="541" spans="1:4" ht="75" hidden="1" customHeight="1" x14ac:dyDescent="0.25">
      <c r="A541" s="6" t="s">
        <v>844</v>
      </c>
      <c r="B541" s="34" t="s">
        <v>843</v>
      </c>
      <c r="C541" s="12"/>
      <c r="D541" s="9"/>
    </row>
    <row r="542" spans="1:4" ht="15" hidden="1" customHeight="1" x14ac:dyDescent="0.25">
      <c r="A542" s="6"/>
      <c r="B542" s="34" t="s">
        <v>1497</v>
      </c>
      <c r="C542" s="12" t="s">
        <v>9</v>
      </c>
      <c r="D542" s="68">
        <v>18.3</v>
      </c>
    </row>
    <row r="543" spans="1:4" ht="15" hidden="1" customHeight="1" x14ac:dyDescent="0.25">
      <c r="A543" s="6"/>
      <c r="B543" s="34" t="s">
        <v>1498</v>
      </c>
      <c r="C543" s="12" t="s">
        <v>9</v>
      </c>
      <c r="D543" s="68">
        <v>100</v>
      </c>
    </row>
    <row r="544" spans="1:4" ht="30" hidden="1" customHeight="1" x14ac:dyDescent="0.25">
      <c r="A544" s="6" t="s">
        <v>852</v>
      </c>
      <c r="B544" s="34" t="s">
        <v>851</v>
      </c>
      <c r="C544" s="12"/>
      <c r="D544" s="9"/>
    </row>
    <row r="545" spans="1:4" ht="15" hidden="1" customHeight="1" x14ac:dyDescent="0.25">
      <c r="A545" s="6"/>
      <c r="B545" s="34" t="s">
        <v>1497</v>
      </c>
      <c r="C545" s="12" t="s">
        <v>1310</v>
      </c>
      <c r="D545" s="68">
        <v>246.82</v>
      </c>
    </row>
    <row r="546" spans="1:4" ht="15" hidden="1" customHeight="1" x14ac:dyDescent="0.25">
      <c r="A546" s="6"/>
      <c r="B546" s="34" t="s">
        <v>1498</v>
      </c>
      <c r="C546" s="12" t="s">
        <v>1310</v>
      </c>
      <c r="D546" s="68">
        <v>403.4</v>
      </c>
    </row>
    <row r="547" spans="1:4" ht="45" hidden="1" customHeight="1" x14ac:dyDescent="0.25">
      <c r="A547" s="10" t="s">
        <v>856</v>
      </c>
      <c r="B547" s="33" t="s">
        <v>857</v>
      </c>
      <c r="C547" s="8"/>
      <c r="D547" s="9"/>
    </row>
    <row r="548" spans="1:4" ht="60" hidden="1" customHeight="1" x14ac:dyDescent="0.25">
      <c r="A548" s="6" t="s">
        <v>859</v>
      </c>
      <c r="B548" s="34" t="s">
        <v>858</v>
      </c>
      <c r="C548" s="12"/>
      <c r="D548" s="9"/>
    </row>
    <row r="549" spans="1:4" ht="15" hidden="1" customHeight="1" x14ac:dyDescent="0.25">
      <c r="A549" s="6"/>
      <c r="B549" s="34" t="s">
        <v>1497</v>
      </c>
      <c r="C549" s="12" t="s">
        <v>9</v>
      </c>
      <c r="D549" s="68">
        <v>0</v>
      </c>
    </row>
    <row r="550" spans="1:4" ht="15" hidden="1" customHeight="1" x14ac:dyDescent="0.25">
      <c r="A550" s="6"/>
      <c r="B550" s="34" t="s">
        <v>1498</v>
      </c>
      <c r="C550" s="12" t="s">
        <v>9</v>
      </c>
      <c r="D550" s="68">
        <v>0</v>
      </c>
    </row>
    <row r="551" spans="1:4" ht="60" hidden="1" customHeight="1" x14ac:dyDescent="0.25">
      <c r="A551" s="10" t="s">
        <v>864</v>
      </c>
      <c r="B551" s="33" t="s">
        <v>865</v>
      </c>
      <c r="C551" s="8"/>
      <c r="D551" s="9"/>
    </row>
    <row r="552" spans="1:4" ht="45" hidden="1" customHeight="1" x14ac:dyDescent="0.25">
      <c r="A552" s="6" t="s">
        <v>867</v>
      </c>
      <c r="B552" s="34" t="s">
        <v>866</v>
      </c>
      <c r="C552" s="12"/>
      <c r="D552" s="9"/>
    </row>
    <row r="553" spans="1:4" ht="15" hidden="1" customHeight="1" x14ac:dyDescent="0.25">
      <c r="A553" s="6"/>
      <c r="B553" s="34" t="s">
        <v>1497</v>
      </c>
      <c r="C553" s="12" t="s">
        <v>9</v>
      </c>
      <c r="D553" s="68">
        <v>14.46</v>
      </c>
    </row>
    <row r="554" spans="1:4" ht="15" hidden="1" customHeight="1" x14ac:dyDescent="0.25">
      <c r="A554" s="6"/>
      <c r="B554" s="34" t="s">
        <v>1498</v>
      </c>
      <c r="C554" s="12" t="s">
        <v>9</v>
      </c>
      <c r="D554" s="68">
        <v>4.0599999999999996</v>
      </c>
    </row>
    <row r="555" spans="1:4" ht="30" hidden="1" customHeight="1" x14ac:dyDescent="0.25">
      <c r="A555" s="6" t="s">
        <v>872</v>
      </c>
      <c r="B555" s="34" t="s">
        <v>873</v>
      </c>
      <c r="C555" s="12"/>
      <c r="D555" s="9"/>
    </row>
    <row r="556" spans="1:4" ht="15" hidden="1" customHeight="1" x14ac:dyDescent="0.25">
      <c r="A556" s="6"/>
      <c r="B556" s="34" t="s">
        <v>1497</v>
      </c>
      <c r="C556" s="12" t="s">
        <v>1310</v>
      </c>
      <c r="D556" s="68">
        <v>521.78</v>
      </c>
    </row>
    <row r="557" spans="1:4" ht="15" hidden="1" customHeight="1" x14ac:dyDescent="0.25">
      <c r="A557" s="6"/>
      <c r="B557" s="34" t="s">
        <v>1498</v>
      </c>
      <c r="C557" s="12" t="s">
        <v>1310</v>
      </c>
      <c r="D557" s="68">
        <v>84.08</v>
      </c>
    </row>
    <row r="558" spans="1:4" ht="75" hidden="1" customHeight="1" x14ac:dyDescent="0.25">
      <c r="A558" s="12" t="s">
        <v>878</v>
      </c>
      <c r="B558" s="73" t="s">
        <v>1533</v>
      </c>
      <c r="C558" s="12" t="s">
        <v>9</v>
      </c>
      <c r="D558" s="129"/>
    </row>
    <row r="559" spans="1:4" ht="120" hidden="1" customHeight="1" x14ac:dyDescent="0.25">
      <c r="A559" s="12" t="s">
        <v>882</v>
      </c>
      <c r="B559" s="73" t="s">
        <v>1543</v>
      </c>
      <c r="C559" s="12" t="s">
        <v>9</v>
      </c>
      <c r="D559" s="129"/>
    </row>
    <row r="560" spans="1:4" ht="45" hidden="1" customHeight="1" x14ac:dyDescent="0.25">
      <c r="A560" s="10" t="s">
        <v>886</v>
      </c>
      <c r="B560" s="33" t="s">
        <v>887</v>
      </c>
      <c r="C560" s="8"/>
      <c r="D560" s="9"/>
    </row>
    <row r="561" spans="1:4" ht="45" hidden="1" customHeight="1" x14ac:dyDescent="0.25">
      <c r="A561" s="6" t="s">
        <v>888</v>
      </c>
      <c r="B561" s="34" t="s">
        <v>1336</v>
      </c>
      <c r="C561" s="12"/>
      <c r="D561" s="9"/>
    </row>
    <row r="562" spans="1:4" ht="15" hidden="1" customHeight="1" x14ac:dyDescent="0.25">
      <c r="A562" s="6"/>
      <c r="B562" s="34" t="s">
        <v>1531</v>
      </c>
      <c r="C562" s="12"/>
      <c r="D562" s="9"/>
    </row>
    <row r="563" spans="1:4" ht="15" hidden="1" customHeight="1" x14ac:dyDescent="0.25">
      <c r="A563" s="6"/>
      <c r="B563" s="34" t="s">
        <v>1497</v>
      </c>
      <c r="C563" s="12" t="s">
        <v>9</v>
      </c>
      <c r="D563" s="68">
        <v>100</v>
      </c>
    </row>
    <row r="564" spans="1:4" ht="15" hidden="1" customHeight="1" x14ac:dyDescent="0.25">
      <c r="A564" s="6"/>
      <c r="B564" s="34" t="s">
        <v>1498</v>
      </c>
      <c r="C564" s="12" t="s">
        <v>9</v>
      </c>
      <c r="D564" s="68">
        <v>70.37</v>
      </c>
    </row>
    <row r="565" spans="1:4" ht="15" hidden="1" customHeight="1" x14ac:dyDescent="0.25">
      <c r="A565" s="6"/>
      <c r="B565" s="34" t="s">
        <v>1532</v>
      </c>
      <c r="C565" s="12"/>
      <c r="D565" s="9"/>
    </row>
    <row r="566" spans="1:4" ht="15" hidden="1" customHeight="1" x14ac:dyDescent="0.25">
      <c r="A566" s="6"/>
      <c r="B566" s="34" t="s">
        <v>1497</v>
      </c>
      <c r="C566" s="12" t="s">
        <v>9</v>
      </c>
      <c r="D566" s="68">
        <v>97.73</v>
      </c>
    </row>
    <row r="567" spans="1:4" ht="15" hidden="1" customHeight="1" x14ac:dyDescent="0.25">
      <c r="A567" s="6"/>
      <c r="B567" s="34" t="s">
        <v>1498</v>
      </c>
      <c r="C567" s="12" t="s">
        <v>9</v>
      </c>
      <c r="D567" s="68">
        <v>0</v>
      </c>
    </row>
    <row r="568" spans="1:4" ht="30" hidden="1" customHeight="1" x14ac:dyDescent="0.25">
      <c r="A568" s="6" t="s">
        <v>897</v>
      </c>
      <c r="B568" s="34" t="s">
        <v>898</v>
      </c>
      <c r="C568" s="12"/>
      <c r="D568" s="9"/>
    </row>
    <row r="569" spans="1:4" ht="15" hidden="1" customHeight="1" x14ac:dyDescent="0.25">
      <c r="A569" s="6"/>
      <c r="B569" s="34" t="s">
        <v>1531</v>
      </c>
      <c r="C569" s="12"/>
      <c r="D569" s="9"/>
    </row>
    <row r="570" spans="1:4" ht="15" hidden="1" customHeight="1" x14ac:dyDescent="0.25">
      <c r="A570" s="6"/>
      <c r="B570" s="34" t="s">
        <v>1497</v>
      </c>
      <c r="C570" s="12" t="s">
        <v>9</v>
      </c>
      <c r="D570" s="68">
        <v>1.29</v>
      </c>
    </row>
    <row r="571" spans="1:4" ht="15" hidden="1" customHeight="1" x14ac:dyDescent="0.25">
      <c r="A571" s="6"/>
      <c r="B571" s="34" t="s">
        <v>1498</v>
      </c>
      <c r="C571" s="12" t="s">
        <v>9</v>
      </c>
      <c r="D571" s="68">
        <v>0</v>
      </c>
    </row>
    <row r="572" spans="1:4" ht="15" hidden="1" customHeight="1" x14ac:dyDescent="0.25">
      <c r="A572" s="6"/>
      <c r="B572" s="34" t="s">
        <v>1532</v>
      </c>
      <c r="C572" s="12"/>
      <c r="D572" s="9"/>
    </row>
    <row r="573" spans="1:4" ht="15" hidden="1" customHeight="1" x14ac:dyDescent="0.25">
      <c r="A573" s="6"/>
      <c r="B573" s="34" t="s">
        <v>1497</v>
      </c>
      <c r="C573" s="12" t="s">
        <v>9</v>
      </c>
      <c r="D573" s="68">
        <v>0</v>
      </c>
    </row>
    <row r="574" spans="1:4" ht="15" hidden="1" customHeight="1" x14ac:dyDescent="0.25">
      <c r="A574" s="6"/>
      <c r="B574" s="34" t="s">
        <v>1498</v>
      </c>
      <c r="C574" s="12" t="s">
        <v>9</v>
      </c>
      <c r="D574" s="68">
        <v>0</v>
      </c>
    </row>
    <row r="575" spans="1:4" ht="30" hidden="1" customHeight="1" x14ac:dyDescent="0.25">
      <c r="A575" s="6" t="s">
        <v>905</v>
      </c>
      <c r="B575" s="34" t="s">
        <v>906</v>
      </c>
      <c r="C575" s="12"/>
      <c r="D575" s="9"/>
    </row>
    <row r="576" spans="1:4" ht="15" hidden="1" customHeight="1" x14ac:dyDescent="0.25">
      <c r="A576" s="6"/>
      <c r="B576" s="34" t="s">
        <v>1531</v>
      </c>
      <c r="C576" s="12"/>
      <c r="D576" s="9"/>
    </row>
    <row r="577" spans="1:4" ht="15" hidden="1" customHeight="1" x14ac:dyDescent="0.25">
      <c r="A577" s="6"/>
      <c r="B577" s="34" t="s">
        <v>1497</v>
      </c>
      <c r="C577" s="12" t="s">
        <v>9</v>
      </c>
      <c r="D577" s="68">
        <v>0.44</v>
      </c>
    </row>
    <row r="578" spans="1:4" ht="15" hidden="1" customHeight="1" x14ac:dyDescent="0.25">
      <c r="A578" s="6"/>
      <c r="B578" s="34" t="s">
        <v>1498</v>
      </c>
      <c r="C578" s="12" t="s">
        <v>9</v>
      </c>
      <c r="D578" s="68">
        <v>0</v>
      </c>
    </row>
    <row r="579" spans="1:4" ht="15" hidden="1" customHeight="1" x14ac:dyDescent="0.25">
      <c r="A579" s="6"/>
      <c r="B579" s="34" t="s">
        <v>1532</v>
      </c>
      <c r="C579" s="12"/>
      <c r="D579" s="9"/>
    </row>
    <row r="580" spans="1:4" ht="15" hidden="1" customHeight="1" x14ac:dyDescent="0.25">
      <c r="A580" s="6"/>
      <c r="B580" s="34" t="s">
        <v>1497</v>
      </c>
      <c r="C580" s="12" t="s">
        <v>9</v>
      </c>
      <c r="D580" s="68">
        <v>0</v>
      </c>
    </row>
    <row r="581" spans="1:4" ht="15" hidden="1" customHeight="1" x14ac:dyDescent="0.25">
      <c r="A581" s="6"/>
      <c r="B581" s="34" t="s">
        <v>1498</v>
      </c>
      <c r="C581" s="12" t="s">
        <v>9</v>
      </c>
      <c r="D581" s="68">
        <v>0</v>
      </c>
    </row>
    <row r="582" spans="1:4" x14ac:dyDescent="0.25">
      <c r="A582" s="164" t="s">
        <v>914</v>
      </c>
      <c r="B582" s="164"/>
      <c r="C582" s="164"/>
      <c r="D582" s="164"/>
    </row>
    <row r="583" spans="1:4" x14ac:dyDescent="0.25">
      <c r="A583" s="164" t="s">
        <v>915</v>
      </c>
      <c r="B583" s="164"/>
      <c r="C583" s="164"/>
      <c r="D583" s="164"/>
    </row>
    <row r="584" spans="1:4" ht="30" x14ac:dyDescent="0.25">
      <c r="A584" s="10" t="s">
        <v>917</v>
      </c>
      <c r="B584" s="33" t="s">
        <v>916</v>
      </c>
      <c r="C584" s="8"/>
      <c r="D584" s="9"/>
    </row>
    <row r="585" spans="1:4" ht="43.5" customHeight="1" x14ac:dyDescent="0.25">
      <c r="A585" s="6" t="s">
        <v>919</v>
      </c>
      <c r="B585" s="34" t="s">
        <v>1506</v>
      </c>
      <c r="C585" s="6" t="s">
        <v>9</v>
      </c>
      <c r="D585" s="74">
        <v>41.562443356896864</v>
      </c>
    </row>
    <row r="586" spans="1:4" ht="31.5" customHeight="1" x14ac:dyDescent="0.25">
      <c r="A586" s="10" t="s">
        <v>929</v>
      </c>
      <c r="B586" s="33" t="s">
        <v>930</v>
      </c>
      <c r="C586" s="6"/>
      <c r="D586" s="9"/>
    </row>
    <row r="587" spans="1:4" ht="75.75" customHeight="1" x14ac:dyDescent="0.25">
      <c r="A587" s="6" t="s">
        <v>932</v>
      </c>
      <c r="B587" s="34" t="s">
        <v>931</v>
      </c>
      <c r="C587" s="6"/>
      <c r="D587" s="74"/>
    </row>
    <row r="588" spans="1:4" x14ac:dyDescent="0.25">
      <c r="A588" s="6"/>
      <c r="B588" s="34" t="s">
        <v>1645</v>
      </c>
      <c r="C588" s="6"/>
      <c r="D588" s="74">
        <v>100</v>
      </c>
    </row>
    <row r="589" spans="1:4" x14ac:dyDescent="0.25">
      <c r="A589" s="6"/>
      <c r="B589" s="34" t="s">
        <v>1574</v>
      </c>
      <c r="C589" s="6" t="s">
        <v>9</v>
      </c>
      <c r="D589" s="74">
        <v>100</v>
      </c>
    </row>
    <row r="590" spans="1:4" x14ac:dyDescent="0.25">
      <c r="A590" s="6"/>
      <c r="B590" s="34" t="s">
        <v>1575</v>
      </c>
      <c r="C590" s="6" t="s">
        <v>9</v>
      </c>
      <c r="D590" s="74">
        <v>0</v>
      </c>
    </row>
    <row r="591" spans="1:4" x14ac:dyDescent="0.25">
      <c r="A591" s="6"/>
      <c r="B591" s="34" t="s">
        <v>1576</v>
      </c>
      <c r="C591" s="6" t="s">
        <v>9</v>
      </c>
      <c r="D591" s="74">
        <v>0</v>
      </c>
    </row>
    <row r="592" spans="1:4" x14ac:dyDescent="0.25">
      <c r="A592" s="6"/>
      <c r="B592" s="34" t="s">
        <v>1577</v>
      </c>
      <c r="C592" s="6" t="s">
        <v>9</v>
      </c>
      <c r="D592" s="74">
        <v>0</v>
      </c>
    </row>
    <row r="593" spans="1:4" x14ac:dyDescent="0.25">
      <c r="A593" s="6"/>
      <c r="B593" s="34" t="s">
        <v>1578</v>
      </c>
      <c r="C593" s="6" t="s">
        <v>9</v>
      </c>
      <c r="D593" s="74">
        <v>0</v>
      </c>
    </row>
    <row r="594" spans="1:4" x14ac:dyDescent="0.25">
      <c r="A594" s="6"/>
      <c r="B594" s="34" t="s">
        <v>1579</v>
      </c>
      <c r="C594" s="6" t="s">
        <v>9</v>
      </c>
      <c r="D594" s="74">
        <v>0</v>
      </c>
    </row>
    <row r="595" spans="1:4" x14ac:dyDescent="0.25">
      <c r="A595" s="6"/>
      <c r="B595" s="34" t="s">
        <v>1580</v>
      </c>
      <c r="C595" s="6" t="s">
        <v>9</v>
      </c>
      <c r="D595" s="74">
        <v>0</v>
      </c>
    </row>
    <row r="596" spans="1:4" x14ac:dyDescent="0.25">
      <c r="A596" s="6"/>
      <c r="B596" s="34" t="s">
        <v>1581</v>
      </c>
      <c r="C596" s="6" t="s">
        <v>9</v>
      </c>
      <c r="D596" s="74">
        <v>0</v>
      </c>
    </row>
    <row r="597" spans="1:4" x14ac:dyDescent="0.25">
      <c r="A597" s="12"/>
      <c r="B597" s="21" t="s">
        <v>1643</v>
      </c>
      <c r="C597" s="6" t="s">
        <v>9</v>
      </c>
      <c r="D597" s="123" t="s">
        <v>1646</v>
      </c>
    </row>
    <row r="598" spans="1:4" x14ac:dyDescent="0.25">
      <c r="A598" s="12"/>
      <c r="B598" s="21" t="s">
        <v>1644</v>
      </c>
      <c r="C598" s="6" t="s">
        <v>9</v>
      </c>
      <c r="D598" s="123" t="s">
        <v>1646</v>
      </c>
    </row>
    <row r="599" spans="1:4" ht="60" x14ac:dyDescent="0.25">
      <c r="A599" s="12" t="s">
        <v>1635</v>
      </c>
      <c r="B599" s="73" t="s">
        <v>1637</v>
      </c>
      <c r="C599" s="12" t="s">
        <v>9</v>
      </c>
      <c r="D599" s="123"/>
    </row>
    <row r="600" spans="1:4" ht="45" customHeight="1" x14ac:dyDescent="0.25">
      <c r="A600" s="12" t="s">
        <v>1636</v>
      </c>
      <c r="B600" s="73" t="s">
        <v>1638</v>
      </c>
      <c r="C600" s="12" t="s">
        <v>9</v>
      </c>
      <c r="D600" s="123"/>
    </row>
    <row r="601" spans="1:4" ht="30.75" customHeight="1" x14ac:dyDescent="0.25">
      <c r="A601" s="10" t="s">
        <v>957</v>
      </c>
      <c r="B601" s="33" t="s">
        <v>958</v>
      </c>
      <c r="C601" s="8"/>
      <c r="D601" s="9"/>
    </row>
    <row r="602" spans="1:4" ht="45" customHeight="1" x14ac:dyDescent="0.25">
      <c r="A602" s="81" t="s">
        <v>960</v>
      </c>
      <c r="B602" s="82" t="s">
        <v>959</v>
      </c>
      <c r="C602" s="81" t="s">
        <v>9</v>
      </c>
      <c r="D602" s="74" t="s">
        <v>1646</v>
      </c>
    </row>
    <row r="603" spans="1:4" ht="44.25" customHeight="1" x14ac:dyDescent="0.25">
      <c r="A603" s="10" t="s">
        <v>966</v>
      </c>
      <c r="B603" s="33" t="s">
        <v>967</v>
      </c>
      <c r="C603" s="6"/>
      <c r="D603" s="9"/>
    </row>
    <row r="604" spans="1:4" ht="30" x14ac:dyDescent="0.25">
      <c r="A604" s="6" t="s">
        <v>969</v>
      </c>
      <c r="B604" s="34" t="s">
        <v>968</v>
      </c>
      <c r="C604" s="6" t="s">
        <v>1307</v>
      </c>
      <c r="D604" s="74">
        <v>1.4646551724137931</v>
      </c>
    </row>
    <row r="605" spans="1:4" ht="30.75" customHeight="1" x14ac:dyDescent="0.25">
      <c r="A605" s="6" t="s">
        <v>972</v>
      </c>
      <c r="B605" s="34" t="s">
        <v>973</v>
      </c>
      <c r="C605" s="6"/>
      <c r="D605" s="9"/>
    </row>
    <row r="606" spans="1:4" x14ac:dyDescent="0.25">
      <c r="A606" s="6"/>
      <c r="B606" s="34" t="s">
        <v>1573</v>
      </c>
      <c r="C606" s="6" t="s">
        <v>9</v>
      </c>
      <c r="D606" s="74">
        <v>100</v>
      </c>
    </row>
    <row r="607" spans="1:4" x14ac:dyDescent="0.25">
      <c r="A607" s="6"/>
      <c r="B607" s="34" t="s">
        <v>1495</v>
      </c>
      <c r="C607" s="6" t="s">
        <v>9</v>
      </c>
      <c r="D607" s="74">
        <v>100</v>
      </c>
    </row>
    <row r="608" spans="1:4" x14ac:dyDescent="0.25">
      <c r="A608" s="6"/>
      <c r="B608" s="34" t="s">
        <v>1496</v>
      </c>
      <c r="C608" s="6" t="s">
        <v>9</v>
      </c>
      <c r="D608" s="74">
        <v>100</v>
      </c>
    </row>
    <row r="609" spans="1:4" ht="30" x14ac:dyDescent="0.25">
      <c r="A609" s="6" t="s">
        <v>978</v>
      </c>
      <c r="B609" s="34" t="s">
        <v>979</v>
      </c>
      <c r="C609" s="6"/>
      <c r="D609" s="9"/>
    </row>
    <row r="610" spans="1:4" x14ac:dyDescent="0.25">
      <c r="A610" s="23"/>
      <c r="B610" s="34" t="s">
        <v>1501</v>
      </c>
      <c r="C610" s="6" t="s">
        <v>1308</v>
      </c>
      <c r="D610" s="74">
        <v>1.3793103448275863</v>
      </c>
    </row>
    <row r="611" spans="1:4" x14ac:dyDescent="0.25">
      <c r="A611" s="23"/>
      <c r="B611" s="34" t="s">
        <v>1502</v>
      </c>
      <c r="C611" s="6" t="s">
        <v>1308</v>
      </c>
      <c r="D611" s="74">
        <v>0.43103448275862066</v>
      </c>
    </row>
    <row r="612" spans="1:4" ht="45" customHeight="1" x14ac:dyDescent="0.25">
      <c r="A612" s="10" t="s">
        <v>983</v>
      </c>
      <c r="B612" s="33" t="s">
        <v>982</v>
      </c>
      <c r="C612" s="8"/>
      <c r="D612" s="9"/>
    </row>
    <row r="613" spans="1:4" ht="15.75" customHeight="1" x14ac:dyDescent="0.25">
      <c r="A613" s="6" t="s">
        <v>985</v>
      </c>
      <c r="B613" s="34" t="s">
        <v>984</v>
      </c>
      <c r="C613" s="6" t="s">
        <v>9</v>
      </c>
      <c r="D613" s="74">
        <v>100</v>
      </c>
    </row>
    <row r="614" spans="1:4" x14ac:dyDescent="0.25">
      <c r="A614" s="6"/>
      <c r="B614" s="34" t="s">
        <v>1499</v>
      </c>
      <c r="C614" s="6" t="s">
        <v>9</v>
      </c>
      <c r="D614" s="74">
        <v>100</v>
      </c>
    </row>
    <row r="615" spans="1:4" x14ac:dyDescent="0.25">
      <c r="A615" s="6"/>
      <c r="B615" s="34" t="s">
        <v>1500</v>
      </c>
      <c r="C615" s="6" t="s">
        <v>9</v>
      </c>
      <c r="D615" s="74">
        <v>100</v>
      </c>
    </row>
    <row r="616" spans="1:4" ht="45" x14ac:dyDescent="0.25">
      <c r="A616" s="10" t="s">
        <v>996</v>
      </c>
      <c r="B616" s="33" t="s">
        <v>997</v>
      </c>
      <c r="C616" s="8"/>
      <c r="D616" s="9"/>
    </row>
    <row r="617" spans="1:4" ht="30" customHeight="1" x14ac:dyDescent="0.25">
      <c r="A617" s="6" t="s">
        <v>999</v>
      </c>
      <c r="B617" s="34" t="s">
        <v>998</v>
      </c>
      <c r="C617" s="6" t="s">
        <v>1310</v>
      </c>
      <c r="D617" s="74">
        <v>21.853017241379309</v>
      </c>
    </row>
    <row r="618" spans="1:4" ht="30" customHeight="1" x14ac:dyDescent="0.25">
      <c r="A618" s="6" t="s">
        <v>1371</v>
      </c>
      <c r="B618" s="34" t="s">
        <v>1001</v>
      </c>
      <c r="C618" s="6" t="s">
        <v>9</v>
      </c>
      <c r="D618" s="74">
        <v>0.1913252726878242</v>
      </c>
    </row>
    <row r="619" spans="1:4" ht="45" x14ac:dyDescent="0.25">
      <c r="A619" s="10" t="s">
        <v>1004</v>
      </c>
      <c r="B619" s="33" t="s">
        <v>1003</v>
      </c>
      <c r="C619" s="8"/>
      <c r="D619" s="9"/>
    </row>
    <row r="620" spans="1:4" ht="30" x14ac:dyDescent="0.25">
      <c r="A620" s="6" t="s">
        <v>1005</v>
      </c>
      <c r="B620" s="34" t="s">
        <v>1006</v>
      </c>
      <c r="C620" s="12" t="s">
        <v>9</v>
      </c>
      <c r="D620" s="74">
        <v>0</v>
      </c>
    </row>
    <row r="621" spans="1:4" ht="45" x14ac:dyDescent="0.25">
      <c r="A621" s="10" t="s">
        <v>1010</v>
      </c>
      <c r="B621" s="33" t="s">
        <v>1009</v>
      </c>
      <c r="C621" s="8"/>
      <c r="D621" s="9"/>
    </row>
    <row r="622" spans="1:4" ht="30" x14ac:dyDescent="0.25">
      <c r="A622" s="6" t="s">
        <v>1012</v>
      </c>
      <c r="B622" s="34" t="s">
        <v>1011</v>
      </c>
      <c r="C622" s="12" t="s">
        <v>9</v>
      </c>
      <c r="D622" s="74">
        <v>50</v>
      </c>
    </row>
    <row r="623" spans="1:4" ht="30" x14ac:dyDescent="0.25">
      <c r="A623" s="6" t="s">
        <v>1014</v>
      </c>
      <c r="B623" s="34" t="s">
        <v>1015</v>
      </c>
      <c r="C623" s="12" t="s">
        <v>9</v>
      </c>
      <c r="D623" s="74">
        <v>100</v>
      </c>
    </row>
    <row r="624" spans="1:4" ht="30" customHeight="1" x14ac:dyDescent="0.25">
      <c r="A624" s="6" t="s">
        <v>1017</v>
      </c>
      <c r="B624" s="34" t="s">
        <v>1018</v>
      </c>
      <c r="C624" s="12" t="s">
        <v>9</v>
      </c>
      <c r="D624" s="74">
        <v>0</v>
      </c>
    </row>
    <row r="625" spans="1:4" ht="30" customHeight="1" x14ac:dyDescent="0.25">
      <c r="A625" s="6" t="s">
        <v>1020</v>
      </c>
      <c r="B625" s="34" t="s">
        <v>1021</v>
      </c>
      <c r="C625" s="12" t="s">
        <v>9</v>
      </c>
      <c r="D625" s="74">
        <v>25</v>
      </c>
    </row>
    <row r="626" spans="1:4" ht="30" x14ac:dyDescent="0.25">
      <c r="A626" s="115" t="s">
        <v>1024</v>
      </c>
      <c r="B626" s="116" t="s">
        <v>1023</v>
      </c>
      <c r="C626" s="101"/>
      <c r="D626" s="129"/>
    </row>
    <row r="627" spans="1:4" ht="74.25" customHeight="1" x14ac:dyDescent="0.25">
      <c r="A627" s="12" t="s">
        <v>1025</v>
      </c>
      <c r="B627" s="73" t="s">
        <v>1337</v>
      </c>
      <c r="C627" s="12"/>
      <c r="D627" s="129"/>
    </row>
    <row r="628" spans="1:4" x14ac:dyDescent="0.25">
      <c r="A628" s="12"/>
      <c r="B628" s="73" t="s">
        <v>1507</v>
      </c>
      <c r="C628" s="12" t="s">
        <v>9</v>
      </c>
      <c r="D628" s="129"/>
    </row>
    <row r="629" spans="1:4" x14ac:dyDescent="0.25">
      <c r="A629" s="12"/>
      <c r="B629" s="73" t="s">
        <v>1508</v>
      </c>
      <c r="C629" s="12" t="s">
        <v>9</v>
      </c>
      <c r="D629" s="129"/>
    </row>
    <row r="630" spans="1:4" ht="30" x14ac:dyDescent="0.25">
      <c r="A630" s="12"/>
      <c r="B630" s="73" t="s">
        <v>1509</v>
      </c>
      <c r="C630" s="12" t="s">
        <v>9</v>
      </c>
      <c r="D630" s="129"/>
    </row>
    <row r="631" spans="1:4" ht="13.5" customHeight="1" x14ac:dyDescent="0.25">
      <c r="A631" s="12"/>
      <c r="B631" s="73" t="s">
        <v>1510</v>
      </c>
      <c r="C631" s="12" t="s">
        <v>9</v>
      </c>
      <c r="D631" s="129"/>
    </row>
    <row r="632" spans="1:4" ht="15" hidden="1" customHeight="1" x14ac:dyDescent="0.25">
      <c r="A632" s="164" t="s">
        <v>1026</v>
      </c>
      <c r="B632" s="164"/>
      <c r="C632" s="164"/>
      <c r="D632" s="164"/>
    </row>
    <row r="633" spans="1:4" ht="30" hidden="1" customHeight="1" x14ac:dyDescent="0.25">
      <c r="A633" s="10" t="s">
        <v>1028</v>
      </c>
      <c r="B633" s="33" t="s">
        <v>1027</v>
      </c>
      <c r="C633" s="8"/>
      <c r="D633" s="9"/>
    </row>
    <row r="634" spans="1:4" ht="60" hidden="1" customHeight="1" x14ac:dyDescent="0.25">
      <c r="A634" s="12" t="s">
        <v>1032</v>
      </c>
      <c r="B634" s="73" t="s">
        <v>1544</v>
      </c>
      <c r="C634" s="12" t="s">
        <v>9</v>
      </c>
      <c r="D634" s="129"/>
    </row>
    <row r="635" spans="1:4" ht="75" hidden="1" customHeight="1" x14ac:dyDescent="0.25">
      <c r="A635" s="12" t="s">
        <v>1033</v>
      </c>
      <c r="B635" s="89" t="s">
        <v>1742</v>
      </c>
      <c r="C635" s="12" t="s">
        <v>9</v>
      </c>
      <c r="D635" s="129" t="s">
        <v>1646</v>
      </c>
    </row>
    <row r="636" spans="1:4" ht="45" hidden="1" customHeight="1" x14ac:dyDescent="0.25">
      <c r="A636" s="81" t="s">
        <v>1043</v>
      </c>
      <c r="B636" s="82" t="s">
        <v>1044</v>
      </c>
      <c r="C636" s="81" t="s">
        <v>9</v>
      </c>
      <c r="D636" s="74">
        <v>18.897240602760178</v>
      </c>
    </row>
    <row r="637" spans="1:4" ht="30" hidden="1" customHeight="1" x14ac:dyDescent="0.25">
      <c r="A637" s="10" t="s">
        <v>1049</v>
      </c>
      <c r="B637" s="33" t="s">
        <v>1050</v>
      </c>
      <c r="C637" s="6"/>
      <c r="D637" s="9"/>
    </row>
    <row r="638" spans="1:4" ht="60" hidden="1" customHeight="1" x14ac:dyDescent="0.25">
      <c r="A638" s="81" t="s">
        <v>1052</v>
      </c>
      <c r="B638" s="82" t="s">
        <v>1051</v>
      </c>
      <c r="C638" s="81" t="s">
        <v>9</v>
      </c>
      <c r="D638" s="74">
        <v>3.3354544928638132</v>
      </c>
    </row>
    <row r="639" spans="1:4" ht="45" hidden="1" customHeight="1" x14ac:dyDescent="0.25">
      <c r="A639" s="10" t="s">
        <v>1056</v>
      </c>
      <c r="B639" s="33" t="s">
        <v>1057</v>
      </c>
      <c r="C639" s="8"/>
      <c r="D639" s="9"/>
    </row>
    <row r="640" spans="1:4" ht="75" hidden="1" customHeight="1" x14ac:dyDescent="0.25">
      <c r="A640" s="12" t="s">
        <v>1058</v>
      </c>
      <c r="B640" s="73" t="s">
        <v>1059</v>
      </c>
      <c r="C640" s="12"/>
      <c r="D640" s="129"/>
    </row>
    <row r="641" spans="1:4" ht="15" hidden="1" customHeight="1" x14ac:dyDescent="0.25">
      <c r="A641" s="12"/>
      <c r="B641" s="73" t="s">
        <v>1545</v>
      </c>
      <c r="C641" s="12" t="s">
        <v>9</v>
      </c>
      <c r="D641" s="129"/>
    </row>
    <row r="642" spans="1:4" ht="15" hidden="1" customHeight="1" x14ac:dyDescent="0.25">
      <c r="A642" s="12"/>
      <c r="B642" s="73" t="s">
        <v>1546</v>
      </c>
      <c r="C642" s="12" t="s">
        <v>9</v>
      </c>
      <c r="D642" s="129"/>
    </row>
    <row r="643" spans="1:4" ht="60" hidden="1" customHeight="1" x14ac:dyDescent="0.25">
      <c r="A643" s="115" t="s">
        <v>1063</v>
      </c>
      <c r="B643" s="116" t="s">
        <v>1064</v>
      </c>
      <c r="C643" s="12"/>
      <c r="D643" s="129"/>
    </row>
    <row r="644" spans="1:4" ht="60" hidden="1" customHeight="1" x14ac:dyDescent="0.25">
      <c r="A644" s="12" t="s">
        <v>1066</v>
      </c>
      <c r="B644" s="73" t="s">
        <v>1547</v>
      </c>
      <c r="C644" s="12" t="s">
        <v>9</v>
      </c>
      <c r="D644" s="129"/>
    </row>
    <row r="645" spans="1:4" ht="45" hidden="1" customHeight="1" x14ac:dyDescent="0.25">
      <c r="A645" s="12" t="s">
        <v>1071</v>
      </c>
      <c r="B645" s="73" t="s">
        <v>1070</v>
      </c>
      <c r="C645" s="12"/>
      <c r="D645" s="129"/>
    </row>
    <row r="646" spans="1:4" ht="15" hidden="1" customHeight="1" x14ac:dyDescent="0.25">
      <c r="A646" s="12"/>
      <c r="B646" s="73" t="s">
        <v>1548</v>
      </c>
      <c r="C646" s="12" t="s">
        <v>1308</v>
      </c>
      <c r="D646" s="129"/>
    </row>
    <row r="647" spans="1:4" ht="15" hidden="1" customHeight="1" x14ac:dyDescent="0.25">
      <c r="A647" s="12"/>
      <c r="B647" s="73" t="s">
        <v>1549</v>
      </c>
      <c r="C647" s="12" t="s">
        <v>1308</v>
      </c>
      <c r="D647" s="129"/>
    </row>
    <row r="648" spans="1:4" ht="60" hidden="1" customHeight="1" x14ac:dyDescent="0.25">
      <c r="A648" s="115" t="s">
        <v>1075</v>
      </c>
      <c r="B648" s="116" t="s">
        <v>1076</v>
      </c>
      <c r="C648" s="101"/>
      <c r="D648" s="129"/>
    </row>
    <row r="649" spans="1:4" ht="75" hidden="1" customHeight="1" x14ac:dyDescent="0.25">
      <c r="A649" s="12" t="s">
        <v>1078</v>
      </c>
      <c r="B649" s="73" t="s">
        <v>1077</v>
      </c>
      <c r="C649" s="12"/>
      <c r="D649" s="129"/>
    </row>
    <row r="650" spans="1:4" ht="15" hidden="1" customHeight="1" x14ac:dyDescent="0.25">
      <c r="A650" s="12"/>
      <c r="B650" s="73" t="s">
        <v>1550</v>
      </c>
      <c r="C650" s="12" t="s">
        <v>9</v>
      </c>
      <c r="D650" s="129"/>
    </row>
    <row r="651" spans="1:4" ht="15" hidden="1" customHeight="1" x14ac:dyDescent="0.25">
      <c r="A651" s="12"/>
      <c r="B651" s="73" t="s">
        <v>1551</v>
      </c>
      <c r="C651" s="12" t="s">
        <v>9</v>
      </c>
      <c r="D651" s="129"/>
    </row>
    <row r="652" spans="1:4" ht="15" hidden="1" customHeight="1" x14ac:dyDescent="0.25">
      <c r="A652" s="12"/>
      <c r="B652" s="73" t="s">
        <v>1552</v>
      </c>
      <c r="C652" s="12" t="s">
        <v>9</v>
      </c>
      <c r="D652" s="129"/>
    </row>
    <row r="653" spans="1:4" ht="30" hidden="1" customHeight="1" x14ac:dyDescent="0.25">
      <c r="A653" s="115" t="s">
        <v>1086</v>
      </c>
      <c r="B653" s="116" t="s">
        <v>1087</v>
      </c>
      <c r="C653" s="101"/>
      <c r="D653" s="129"/>
    </row>
    <row r="654" spans="1:4" ht="45" hidden="1" customHeight="1" x14ac:dyDescent="0.25">
      <c r="A654" s="12" t="s">
        <v>1089</v>
      </c>
      <c r="B654" s="73" t="s">
        <v>1553</v>
      </c>
      <c r="C654" s="12" t="s">
        <v>9</v>
      </c>
      <c r="D654" s="129"/>
    </row>
    <row r="655" spans="1:4" ht="45" hidden="1" customHeight="1" x14ac:dyDescent="0.25">
      <c r="A655" s="115" t="s">
        <v>1092</v>
      </c>
      <c r="B655" s="116" t="s">
        <v>1093</v>
      </c>
      <c r="C655" s="101"/>
      <c r="D655" s="129"/>
    </row>
    <row r="656" spans="1:4" ht="45" hidden="1" customHeight="1" x14ac:dyDescent="0.25">
      <c r="A656" s="12" t="s">
        <v>1095</v>
      </c>
      <c r="B656" s="73" t="s">
        <v>1554</v>
      </c>
      <c r="C656" s="12" t="s">
        <v>9</v>
      </c>
      <c r="D656" s="129"/>
    </row>
    <row r="657" spans="1:4" ht="45" hidden="1" customHeight="1" x14ac:dyDescent="0.25">
      <c r="A657" s="115" t="s">
        <v>1098</v>
      </c>
      <c r="B657" s="116" t="s">
        <v>1099</v>
      </c>
      <c r="C657" s="101"/>
      <c r="D657" s="129"/>
    </row>
    <row r="658" spans="1:4" ht="45" hidden="1" customHeight="1" x14ac:dyDescent="0.25">
      <c r="A658" s="12" t="s">
        <v>1100</v>
      </c>
      <c r="B658" s="73" t="s">
        <v>1342</v>
      </c>
      <c r="C658" s="12"/>
      <c r="D658" s="129"/>
    </row>
    <row r="659" spans="1:4" ht="15" hidden="1" customHeight="1" x14ac:dyDescent="0.25">
      <c r="A659" s="101"/>
      <c r="B659" s="73" t="s">
        <v>1555</v>
      </c>
      <c r="C659" s="12" t="s">
        <v>9</v>
      </c>
      <c r="D659" s="129"/>
    </row>
    <row r="660" spans="1:4" ht="15" hidden="1" customHeight="1" x14ac:dyDescent="0.25">
      <c r="A660" s="101"/>
      <c r="B660" s="73" t="s">
        <v>1556</v>
      </c>
      <c r="C660" s="12" t="s">
        <v>9</v>
      </c>
      <c r="D660" s="129"/>
    </row>
    <row r="661" spans="1:4" ht="30" hidden="1" customHeight="1" x14ac:dyDescent="0.25">
      <c r="A661" s="115" t="s">
        <v>1105</v>
      </c>
      <c r="B661" s="116" t="s">
        <v>1106</v>
      </c>
      <c r="C661" s="101"/>
      <c r="D661" s="129"/>
    </row>
    <row r="662" spans="1:4" ht="60" hidden="1" customHeight="1" x14ac:dyDescent="0.25">
      <c r="A662" s="12" t="s">
        <v>1108</v>
      </c>
      <c r="B662" s="73" t="s">
        <v>1557</v>
      </c>
      <c r="C662" s="12" t="s">
        <v>9</v>
      </c>
      <c r="D662" s="129"/>
    </row>
    <row r="663" spans="1:4" ht="15" hidden="1" customHeight="1" x14ac:dyDescent="0.25">
      <c r="A663" s="164" t="s">
        <v>1111</v>
      </c>
      <c r="B663" s="164"/>
      <c r="C663" s="164"/>
      <c r="D663" s="164"/>
    </row>
    <row r="664" spans="1:4" ht="15" hidden="1" customHeight="1" x14ac:dyDescent="0.25">
      <c r="A664" s="164" t="s">
        <v>1112</v>
      </c>
      <c r="B664" s="164"/>
      <c r="C664" s="164"/>
      <c r="D664" s="164"/>
    </row>
    <row r="665" spans="1:4" ht="30" hidden="1" customHeight="1" x14ac:dyDescent="0.25">
      <c r="A665" s="10" t="s">
        <v>1113</v>
      </c>
      <c r="B665" s="33" t="s">
        <v>1186</v>
      </c>
      <c r="C665" s="8"/>
      <c r="D665" s="9"/>
    </row>
    <row r="666" spans="1:4" ht="75" hidden="1" customHeight="1" x14ac:dyDescent="0.25">
      <c r="A666" s="81" t="s">
        <v>1119</v>
      </c>
      <c r="B666" s="82" t="s">
        <v>1114</v>
      </c>
      <c r="C666" s="81" t="s">
        <v>1343</v>
      </c>
      <c r="D666" s="74">
        <v>7.5650000000000004</v>
      </c>
    </row>
    <row r="667" spans="1:4" ht="60" hidden="1" customHeight="1" x14ac:dyDescent="0.25">
      <c r="A667" s="81" t="s">
        <v>1120</v>
      </c>
      <c r="B667" s="82" t="s">
        <v>1118</v>
      </c>
      <c r="C667" s="81"/>
      <c r="D667" s="83"/>
    </row>
    <row r="668" spans="1:4" ht="15" hidden="1" customHeight="1" x14ac:dyDescent="0.25">
      <c r="A668" s="81"/>
      <c r="B668" s="82" t="s">
        <v>199</v>
      </c>
      <c r="C668" s="81" t="s">
        <v>1343</v>
      </c>
      <c r="D668" s="74">
        <v>62.401000000000003</v>
      </c>
    </row>
    <row r="669" spans="1:4" ht="30" hidden="1" customHeight="1" x14ac:dyDescent="0.25">
      <c r="A669" s="81"/>
      <c r="B669" s="82" t="s">
        <v>1344</v>
      </c>
      <c r="C669" s="81" t="s">
        <v>1343</v>
      </c>
      <c r="D669" s="74">
        <v>15.874000000000001</v>
      </c>
    </row>
    <row r="670" spans="1:4" ht="15" hidden="1" customHeight="1" x14ac:dyDescent="0.25">
      <c r="A670" s="89"/>
      <c r="B670" s="82" t="s">
        <v>1345</v>
      </c>
      <c r="C670" s="81" t="s">
        <v>1343</v>
      </c>
      <c r="D670" s="74">
        <v>10.478999999999999</v>
      </c>
    </row>
    <row r="671" spans="1:4" ht="15" hidden="1" customHeight="1" x14ac:dyDescent="0.25">
      <c r="A671" s="89"/>
      <c r="B671" s="82" t="s">
        <v>1346</v>
      </c>
      <c r="C671" s="81" t="s">
        <v>1343</v>
      </c>
      <c r="D671" s="74">
        <v>37.991</v>
      </c>
    </row>
    <row r="672" spans="1:4" ht="45" hidden="1" customHeight="1" x14ac:dyDescent="0.25">
      <c r="A672" s="81" t="s">
        <v>1128</v>
      </c>
      <c r="B672" s="82" t="s">
        <v>1125</v>
      </c>
      <c r="C672" s="81" t="s">
        <v>9</v>
      </c>
      <c r="D672" s="74">
        <v>9.7452683888237299</v>
      </c>
    </row>
    <row r="673" spans="1:4" ht="30" hidden="1" customHeight="1" x14ac:dyDescent="0.25">
      <c r="A673" s="10" t="s">
        <v>1129</v>
      </c>
      <c r="B673" s="33" t="s">
        <v>1130</v>
      </c>
      <c r="C673" s="6"/>
      <c r="D673" s="9"/>
    </row>
    <row r="674" spans="1:4" ht="60" hidden="1" customHeight="1" x14ac:dyDescent="0.25">
      <c r="A674" s="81" t="s">
        <v>1132</v>
      </c>
      <c r="B674" s="82" t="s">
        <v>1131</v>
      </c>
      <c r="C674" s="81" t="s">
        <v>9</v>
      </c>
      <c r="D674" s="74">
        <v>40.691553101989207</v>
      </c>
    </row>
    <row r="675" spans="1:4" ht="45" hidden="1" customHeight="1" x14ac:dyDescent="0.25">
      <c r="A675" s="115" t="s">
        <v>1136</v>
      </c>
      <c r="B675" s="116" t="s">
        <v>1137</v>
      </c>
      <c r="C675" s="101"/>
      <c r="D675" s="129"/>
    </row>
    <row r="676" spans="1:4" ht="75" hidden="1" customHeight="1" x14ac:dyDescent="0.25">
      <c r="A676" s="12" t="s">
        <v>1139</v>
      </c>
      <c r="B676" s="73" t="s">
        <v>1558</v>
      </c>
      <c r="C676" s="12" t="s">
        <v>9</v>
      </c>
      <c r="D676" s="129"/>
    </row>
    <row r="677" spans="1:4" ht="45" hidden="1" customHeight="1" x14ac:dyDescent="0.25">
      <c r="A677" s="115" t="s">
        <v>1142</v>
      </c>
      <c r="B677" s="116" t="s">
        <v>1143</v>
      </c>
      <c r="C677" s="12"/>
      <c r="D677" s="129"/>
    </row>
    <row r="678" spans="1:4" ht="60" hidden="1" customHeight="1" x14ac:dyDescent="0.25">
      <c r="A678" s="12" t="s">
        <v>1145</v>
      </c>
      <c r="B678" s="73" t="s">
        <v>1559</v>
      </c>
      <c r="C678" s="12" t="s">
        <v>9</v>
      </c>
      <c r="D678" s="129"/>
    </row>
    <row r="679" spans="1:4" ht="30" hidden="1" customHeight="1" x14ac:dyDescent="0.25">
      <c r="A679" s="115" t="s">
        <v>1148</v>
      </c>
      <c r="B679" s="116" t="s">
        <v>1149</v>
      </c>
      <c r="C679" s="101"/>
      <c r="D679" s="129"/>
    </row>
    <row r="680" spans="1:4" ht="60" hidden="1" customHeight="1" x14ac:dyDescent="0.25">
      <c r="A680" s="84" t="s">
        <v>1150</v>
      </c>
      <c r="B680" s="130" t="s">
        <v>1151</v>
      </c>
      <c r="C680" s="84" t="s">
        <v>9</v>
      </c>
      <c r="D680" s="123" t="s">
        <v>1646</v>
      </c>
    </row>
    <row r="681" spans="1:4" ht="30" hidden="1" customHeight="1" x14ac:dyDescent="0.25">
      <c r="A681" s="115" t="s">
        <v>1158</v>
      </c>
      <c r="B681" s="116" t="s">
        <v>1157</v>
      </c>
      <c r="C681" s="101"/>
      <c r="D681" s="129"/>
    </row>
    <row r="682" spans="1:4" ht="60" hidden="1" customHeight="1" x14ac:dyDescent="0.25">
      <c r="A682" s="12" t="s">
        <v>1160</v>
      </c>
      <c r="B682" s="73" t="s">
        <v>1560</v>
      </c>
      <c r="C682" s="12" t="s">
        <v>9</v>
      </c>
      <c r="D682" s="129"/>
    </row>
    <row r="683" spans="1:4" ht="60" hidden="1" customHeight="1" x14ac:dyDescent="0.25">
      <c r="A683" s="115" t="s">
        <v>1164</v>
      </c>
      <c r="B683" s="116" t="s">
        <v>1163</v>
      </c>
      <c r="C683" s="101"/>
      <c r="D683" s="129"/>
    </row>
    <row r="684" spans="1:4" ht="30" hidden="1" customHeight="1" x14ac:dyDescent="0.25">
      <c r="A684" s="12" t="s">
        <v>1166</v>
      </c>
      <c r="B684" s="73" t="s">
        <v>1181</v>
      </c>
      <c r="C684" s="12"/>
      <c r="D684" s="129"/>
    </row>
    <row r="685" spans="1:4" ht="15" hidden="1" customHeight="1" x14ac:dyDescent="0.25">
      <c r="A685" s="12"/>
      <c r="B685" s="73" t="s">
        <v>1561</v>
      </c>
      <c r="C685" s="12" t="s">
        <v>1308</v>
      </c>
      <c r="D685" s="129"/>
    </row>
    <row r="686" spans="1:4" ht="15" hidden="1" customHeight="1" x14ac:dyDescent="0.25">
      <c r="A686" s="12"/>
      <c r="B686" s="73" t="s">
        <v>1551</v>
      </c>
      <c r="C686" s="12" t="s">
        <v>1308</v>
      </c>
      <c r="D686" s="129"/>
    </row>
    <row r="687" spans="1:4" ht="15" hidden="1" customHeight="1" x14ac:dyDescent="0.25">
      <c r="A687" s="12"/>
      <c r="B687" s="73" t="s">
        <v>1562</v>
      </c>
      <c r="C687" s="12" t="s">
        <v>1308</v>
      </c>
      <c r="D687" s="129"/>
    </row>
    <row r="688" spans="1:4" ht="15" hidden="1" customHeight="1" x14ac:dyDescent="0.25">
      <c r="A688" s="12"/>
      <c r="B688" s="73" t="s">
        <v>1563</v>
      </c>
      <c r="C688" s="12" t="s">
        <v>1308</v>
      </c>
      <c r="D688" s="129"/>
    </row>
    <row r="689" spans="1:4" ht="15" hidden="1" customHeight="1" x14ac:dyDescent="0.25">
      <c r="A689" s="12"/>
      <c r="B689" s="73" t="s">
        <v>1550</v>
      </c>
      <c r="C689" s="12" t="s">
        <v>1308</v>
      </c>
      <c r="D689" s="129"/>
    </row>
    <row r="690" spans="1:4" ht="15" hidden="1" customHeight="1" x14ac:dyDescent="0.25">
      <c r="A690" s="12"/>
      <c r="B690" s="73" t="s">
        <v>1564</v>
      </c>
      <c r="C690" s="12" t="s">
        <v>1308</v>
      </c>
      <c r="D690" s="129"/>
    </row>
    <row r="691" spans="1:4" ht="45" hidden="1" customHeight="1" x14ac:dyDescent="0.25">
      <c r="A691" s="115" t="s">
        <v>1168</v>
      </c>
      <c r="B691" s="116" t="s">
        <v>1167</v>
      </c>
      <c r="C691" s="101"/>
      <c r="D691" s="129"/>
    </row>
    <row r="692" spans="1:4" ht="60" hidden="1" customHeight="1" x14ac:dyDescent="0.25">
      <c r="A692" s="12" t="s">
        <v>1170</v>
      </c>
      <c r="B692" s="73" t="s">
        <v>1169</v>
      </c>
      <c r="C692" s="12"/>
      <c r="D692" s="129"/>
    </row>
    <row r="693" spans="1:4" ht="15" hidden="1" customHeight="1" x14ac:dyDescent="0.25">
      <c r="A693" s="101"/>
      <c r="B693" s="73" t="s">
        <v>1565</v>
      </c>
      <c r="C693" s="12" t="s">
        <v>9</v>
      </c>
      <c r="D693" s="129"/>
    </row>
    <row r="694" spans="1:4" ht="15" hidden="1" customHeight="1" x14ac:dyDescent="0.25">
      <c r="A694" s="101"/>
      <c r="B694" s="73" t="s">
        <v>1566</v>
      </c>
      <c r="C694" s="12" t="s">
        <v>9</v>
      </c>
      <c r="D694" s="129"/>
    </row>
    <row r="695" spans="1:4" ht="30" hidden="1" customHeight="1" x14ac:dyDescent="0.25">
      <c r="A695" s="115" t="s">
        <v>1175</v>
      </c>
      <c r="B695" s="116" t="s">
        <v>1176</v>
      </c>
      <c r="C695" s="101"/>
      <c r="D695" s="129"/>
    </row>
    <row r="696" spans="1:4" ht="75" hidden="1" customHeight="1" x14ac:dyDescent="0.25">
      <c r="A696" s="12" t="s">
        <v>1178</v>
      </c>
      <c r="B696" s="73" t="s">
        <v>1567</v>
      </c>
      <c r="C696" s="12" t="s">
        <v>9</v>
      </c>
      <c r="D696" s="129"/>
    </row>
    <row r="697" spans="1:4" hidden="1" x14ac:dyDescent="0.25">
      <c r="A697" s="164" t="s">
        <v>1182</v>
      </c>
      <c r="B697" s="164"/>
      <c r="C697" s="164"/>
      <c r="D697" s="164"/>
    </row>
    <row r="698" spans="1:4" ht="15" hidden="1" customHeight="1" x14ac:dyDescent="0.25">
      <c r="A698" s="164" t="s">
        <v>1183</v>
      </c>
      <c r="B698" s="164"/>
      <c r="C698" s="164"/>
      <c r="D698" s="164"/>
    </row>
    <row r="699" spans="1:4" ht="30" hidden="1" customHeight="1" x14ac:dyDescent="0.25">
      <c r="A699" s="10" t="s">
        <v>1184</v>
      </c>
      <c r="B699" s="33" t="s">
        <v>1185</v>
      </c>
      <c r="C699" s="8"/>
      <c r="D699" s="9"/>
    </row>
    <row r="700" spans="1:4" ht="30" hidden="1" customHeight="1" x14ac:dyDescent="0.25">
      <c r="A700" s="81" t="s">
        <v>1188</v>
      </c>
      <c r="B700" s="82" t="s">
        <v>1187</v>
      </c>
      <c r="C700" s="81" t="s">
        <v>9</v>
      </c>
      <c r="D700" s="74">
        <v>13.9</v>
      </c>
    </row>
    <row r="701" spans="1:4" ht="30" hidden="1" customHeight="1" x14ac:dyDescent="0.25">
      <c r="A701" s="115" t="s">
        <v>1352</v>
      </c>
      <c r="B701" s="116" t="s">
        <v>1193</v>
      </c>
      <c r="C701" s="12"/>
      <c r="D701" s="129"/>
    </row>
    <row r="702" spans="1:4" ht="90" hidden="1" customHeight="1" x14ac:dyDescent="0.25">
      <c r="A702" s="12" t="s">
        <v>1353</v>
      </c>
      <c r="B702" s="73" t="s">
        <v>1195</v>
      </c>
      <c r="C702" s="12"/>
      <c r="D702" s="129"/>
    </row>
    <row r="703" spans="1:4" ht="30" hidden="1" customHeight="1" x14ac:dyDescent="0.25">
      <c r="A703" s="12"/>
      <c r="B703" s="73" t="s">
        <v>1568</v>
      </c>
      <c r="C703" s="12" t="s">
        <v>9</v>
      </c>
      <c r="D703" s="129"/>
    </row>
    <row r="704" spans="1:4" ht="15" hidden="1" customHeight="1" x14ac:dyDescent="0.25">
      <c r="A704" s="12"/>
      <c r="B704" s="73" t="s">
        <v>1569</v>
      </c>
      <c r="C704" s="12" t="s">
        <v>9</v>
      </c>
      <c r="D704" s="129"/>
    </row>
    <row r="705" spans="1:4" ht="15" hidden="1" customHeight="1" x14ac:dyDescent="0.25">
      <c r="A705" s="12"/>
      <c r="B705" s="73" t="s">
        <v>1570</v>
      </c>
      <c r="C705" s="12" t="s">
        <v>9</v>
      </c>
      <c r="D705" s="129"/>
    </row>
    <row r="706" spans="1:4" ht="15" hidden="1" customHeight="1" x14ac:dyDescent="0.25">
      <c r="A706" s="164" t="s">
        <v>1203</v>
      </c>
      <c r="B706" s="164"/>
      <c r="C706" s="164"/>
      <c r="D706" s="164"/>
    </row>
    <row r="707" spans="1:4" ht="60" hidden="1" customHeight="1" x14ac:dyDescent="0.25">
      <c r="A707" s="6" t="s">
        <v>1204</v>
      </c>
      <c r="B707" s="34" t="s">
        <v>1211</v>
      </c>
      <c r="C707" s="6"/>
      <c r="D707" s="9"/>
    </row>
    <row r="708" spans="1:4" ht="15" hidden="1" customHeight="1" x14ac:dyDescent="0.25">
      <c r="A708" s="32"/>
      <c r="B708" s="34" t="s">
        <v>1571</v>
      </c>
      <c r="C708" s="6"/>
      <c r="D708" s="74"/>
    </row>
    <row r="709" spans="1:4" ht="15" hidden="1" customHeight="1" x14ac:dyDescent="0.25">
      <c r="A709" s="32"/>
      <c r="B709" s="34" t="s">
        <v>1497</v>
      </c>
      <c r="C709" s="6" t="s">
        <v>9</v>
      </c>
      <c r="D709" s="74">
        <v>0.81</v>
      </c>
    </row>
    <row r="710" spans="1:4" ht="15" hidden="1" customHeight="1" x14ac:dyDescent="0.25">
      <c r="A710" s="32"/>
      <c r="B710" s="34" t="s">
        <v>1498</v>
      </c>
      <c r="C710" s="6" t="s">
        <v>9</v>
      </c>
      <c r="D710" s="74">
        <v>0</v>
      </c>
    </row>
    <row r="711" spans="1:4" ht="15" hidden="1" customHeight="1" x14ac:dyDescent="0.25">
      <c r="A711" s="32"/>
      <c r="B711" s="34" t="s">
        <v>1572</v>
      </c>
      <c r="C711" s="6"/>
      <c r="D711" s="74"/>
    </row>
    <row r="712" spans="1:4" ht="15" hidden="1" customHeight="1" x14ac:dyDescent="0.25">
      <c r="A712" s="32"/>
      <c r="B712" s="34" t="s">
        <v>1497</v>
      </c>
      <c r="C712" s="6" t="s">
        <v>9</v>
      </c>
      <c r="D712" s="74">
        <v>0.81</v>
      </c>
    </row>
    <row r="713" spans="1:4" ht="15" hidden="1" customHeight="1" x14ac:dyDescent="0.25">
      <c r="A713" s="32"/>
      <c r="B713" s="34" t="s">
        <v>1498</v>
      </c>
      <c r="C713" s="6" t="s">
        <v>9</v>
      </c>
      <c r="D713" s="74">
        <v>0</v>
      </c>
    </row>
    <row r="714" spans="1:4" ht="60" hidden="1" customHeight="1" x14ac:dyDescent="0.25">
      <c r="A714" s="6" t="s">
        <v>1210</v>
      </c>
      <c r="B714" s="34" t="s">
        <v>1212</v>
      </c>
      <c r="C714" s="6"/>
      <c r="D714" s="9"/>
    </row>
    <row r="715" spans="1:4" ht="15" hidden="1" customHeight="1" x14ac:dyDescent="0.25">
      <c r="A715" s="32"/>
      <c r="B715" s="34" t="s">
        <v>1571</v>
      </c>
      <c r="C715" s="6"/>
      <c r="D715" s="9"/>
    </row>
    <row r="716" spans="1:4" ht="15" hidden="1" customHeight="1" x14ac:dyDescent="0.25">
      <c r="A716" s="32"/>
      <c r="B716" s="34" t="s">
        <v>1497</v>
      </c>
      <c r="C716" s="6" t="s">
        <v>9</v>
      </c>
      <c r="D716" s="74">
        <v>1.47</v>
      </c>
    </row>
    <row r="717" spans="1:4" ht="15" hidden="1" customHeight="1" x14ac:dyDescent="0.25">
      <c r="A717" s="32"/>
      <c r="B717" s="34" t="s">
        <v>1498</v>
      </c>
      <c r="C717" s="6" t="s">
        <v>9</v>
      </c>
      <c r="D717" s="74">
        <v>6.84</v>
      </c>
    </row>
    <row r="718" spans="1:4" ht="15" hidden="1" customHeight="1" x14ac:dyDescent="0.25">
      <c r="A718" s="32"/>
      <c r="B718" s="34" t="s">
        <v>1572</v>
      </c>
      <c r="C718" s="6"/>
      <c r="D718" s="9"/>
    </row>
    <row r="719" spans="1:4" ht="15" hidden="1" customHeight="1" x14ac:dyDescent="0.25">
      <c r="A719" s="32"/>
      <c r="B719" s="34" t="s">
        <v>1497</v>
      </c>
      <c r="C719" s="6" t="s">
        <v>9</v>
      </c>
      <c r="D719" s="74">
        <v>1.47</v>
      </c>
    </row>
    <row r="720" spans="1:4" ht="15" hidden="1" customHeight="1" x14ac:dyDescent="0.25">
      <c r="A720" s="32"/>
      <c r="B720" s="34" t="s">
        <v>1498</v>
      </c>
      <c r="C720" s="6" t="s">
        <v>9</v>
      </c>
      <c r="D720" s="74">
        <v>0.78</v>
      </c>
    </row>
    <row r="721" spans="1:4" hidden="1" x14ac:dyDescent="0.25">
      <c r="A721" s="164" t="s">
        <v>1217</v>
      </c>
      <c r="B721" s="164"/>
      <c r="C721" s="164"/>
      <c r="D721" s="164"/>
    </row>
    <row r="722" spans="1:4" ht="15" hidden="1" customHeight="1" x14ac:dyDescent="0.25">
      <c r="A722" s="115" t="s">
        <v>1258</v>
      </c>
      <c r="B722" s="116" t="s">
        <v>1259</v>
      </c>
      <c r="C722" s="101"/>
      <c r="D722" s="129"/>
    </row>
    <row r="723" spans="1:4" ht="30" hidden="1" customHeight="1" x14ac:dyDescent="0.25">
      <c r="A723" s="150" t="s">
        <v>1218</v>
      </c>
      <c r="B723" s="73" t="s">
        <v>1582</v>
      </c>
      <c r="C723" s="12" t="s">
        <v>9</v>
      </c>
      <c r="D723" s="129"/>
    </row>
    <row r="724" spans="1:4" ht="30" hidden="1" customHeight="1" x14ac:dyDescent="0.25">
      <c r="A724" s="12" t="s">
        <v>1229</v>
      </c>
      <c r="B724" s="73" t="s">
        <v>1583</v>
      </c>
      <c r="C724" s="12" t="s">
        <v>9</v>
      </c>
      <c r="D724" s="129"/>
    </row>
    <row r="725" spans="1:4" ht="45" hidden="1" customHeight="1" x14ac:dyDescent="0.25">
      <c r="A725" s="115" t="s">
        <v>1260</v>
      </c>
      <c r="B725" s="116" t="s">
        <v>1231</v>
      </c>
      <c r="C725" s="101"/>
      <c r="D725" s="129"/>
    </row>
    <row r="726" spans="1:4" ht="105" hidden="1" customHeight="1" x14ac:dyDescent="0.25">
      <c r="A726" s="12" t="s">
        <v>1242</v>
      </c>
      <c r="B726" s="73" t="s">
        <v>1642</v>
      </c>
      <c r="C726" s="12"/>
      <c r="D726" s="129"/>
    </row>
    <row r="727" spans="1:4" ht="15" hidden="1" customHeight="1" x14ac:dyDescent="0.25">
      <c r="A727" s="12"/>
      <c r="B727" s="17" t="s">
        <v>1584</v>
      </c>
      <c r="C727" s="12" t="s">
        <v>9</v>
      </c>
      <c r="D727" s="129"/>
    </row>
    <row r="728" spans="1:4" ht="15" hidden="1" customHeight="1" x14ac:dyDescent="0.25">
      <c r="A728" s="12"/>
      <c r="B728" s="17" t="s">
        <v>1236</v>
      </c>
      <c r="C728" s="12"/>
      <c r="D728" s="129"/>
    </row>
    <row r="729" spans="1:4" ht="15" hidden="1" customHeight="1" x14ac:dyDescent="0.25">
      <c r="A729" s="12"/>
      <c r="B729" s="21" t="s">
        <v>1585</v>
      </c>
      <c r="C729" s="12" t="s">
        <v>9</v>
      </c>
      <c r="D729" s="129"/>
    </row>
    <row r="730" spans="1:4" ht="15" hidden="1" customHeight="1" x14ac:dyDescent="0.25">
      <c r="A730" s="12"/>
      <c r="B730" s="21" t="s">
        <v>1586</v>
      </c>
      <c r="C730" s="12" t="s">
        <v>9</v>
      </c>
      <c r="D730" s="129"/>
    </row>
    <row r="731" spans="1:4" ht="15" hidden="1" customHeight="1" x14ac:dyDescent="0.25">
      <c r="A731" s="12"/>
      <c r="B731" s="21" t="s">
        <v>1587</v>
      </c>
      <c r="C731" s="12" t="s">
        <v>9</v>
      </c>
      <c r="D731" s="129"/>
    </row>
    <row r="732" spans="1:4" ht="15" hidden="1" customHeight="1" x14ac:dyDescent="0.25">
      <c r="A732" s="12"/>
      <c r="B732" s="21" t="s">
        <v>1588</v>
      </c>
      <c r="C732" s="12" t="s">
        <v>9</v>
      </c>
      <c r="D732" s="129"/>
    </row>
    <row r="733" spans="1:4" ht="15" hidden="1" customHeight="1" x14ac:dyDescent="0.25">
      <c r="A733" s="12"/>
      <c r="B733" s="17" t="s">
        <v>1239</v>
      </c>
      <c r="C733" s="12"/>
      <c r="D733" s="129"/>
    </row>
    <row r="734" spans="1:4" ht="15" hidden="1" customHeight="1" x14ac:dyDescent="0.25">
      <c r="A734" s="12"/>
      <c r="B734" s="21" t="s">
        <v>1589</v>
      </c>
      <c r="C734" s="12" t="s">
        <v>9</v>
      </c>
      <c r="D734" s="129"/>
    </row>
    <row r="735" spans="1:4" ht="15" hidden="1" customHeight="1" x14ac:dyDescent="0.25">
      <c r="A735" s="12"/>
      <c r="B735" s="21" t="s">
        <v>1590</v>
      </c>
      <c r="C735" s="12" t="s">
        <v>9</v>
      </c>
      <c r="D735" s="129"/>
    </row>
    <row r="736" spans="1:4" ht="10.5" hidden="1" customHeight="1" x14ac:dyDescent="0.25">
      <c r="A736" s="12"/>
      <c r="B736" s="21" t="s">
        <v>1591</v>
      </c>
      <c r="C736" s="12" t="s">
        <v>9</v>
      </c>
      <c r="D736" s="129"/>
    </row>
    <row r="737" spans="1:4" x14ac:dyDescent="0.25">
      <c r="A737" s="10" t="s">
        <v>1261</v>
      </c>
      <c r="B737" s="33" t="s">
        <v>1262</v>
      </c>
      <c r="C737" s="8"/>
      <c r="D737" s="9"/>
    </row>
    <row r="738" spans="1:4" ht="45" x14ac:dyDescent="0.25">
      <c r="A738" s="12" t="s">
        <v>1247</v>
      </c>
      <c r="B738" s="73" t="s">
        <v>1592</v>
      </c>
      <c r="C738" s="12" t="s">
        <v>9</v>
      </c>
      <c r="D738" s="129"/>
    </row>
    <row r="739" spans="1:4" ht="30.75" customHeight="1" x14ac:dyDescent="0.25">
      <c r="A739" s="84" t="s">
        <v>1248</v>
      </c>
      <c r="B739" s="130" t="s">
        <v>1249</v>
      </c>
      <c r="C739" s="84"/>
      <c r="D739" s="151"/>
    </row>
    <row r="740" spans="1:4" x14ac:dyDescent="0.25">
      <c r="A740" s="84"/>
      <c r="B740" s="130" t="s">
        <v>1497</v>
      </c>
      <c r="C740" s="84" t="s">
        <v>9</v>
      </c>
      <c r="D740" s="123">
        <v>77.272727272727266</v>
      </c>
    </row>
    <row r="741" spans="1:4" ht="16.5" customHeight="1" x14ac:dyDescent="0.25">
      <c r="A741" s="84"/>
      <c r="B741" s="130" t="s">
        <v>1498</v>
      </c>
      <c r="C741" s="84" t="s">
        <v>9</v>
      </c>
      <c r="D741" s="123" t="s">
        <v>1646</v>
      </c>
    </row>
    <row r="742" spans="1:4" ht="15" hidden="1" customHeight="1" x14ac:dyDescent="0.25">
      <c r="A742" s="115" t="s">
        <v>1263</v>
      </c>
      <c r="B742" s="116" t="s">
        <v>1264</v>
      </c>
      <c r="C742" s="101"/>
      <c r="D742" s="129"/>
    </row>
    <row r="743" spans="1:4" ht="19.5" hidden="1" customHeight="1" x14ac:dyDescent="0.25">
      <c r="A743" s="150" t="s">
        <v>1252</v>
      </c>
      <c r="B743" s="73" t="s">
        <v>1593</v>
      </c>
      <c r="C743" s="12" t="s">
        <v>9</v>
      </c>
      <c r="D743" s="129"/>
    </row>
    <row r="744" spans="1:4" ht="15" customHeight="1" x14ac:dyDescent="0.25">
      <c r="A744" s="166" t="s">
        <v>1257</v>
      </c>
      <c r="B744" s="166"/>
      <c r="C744" s="166"/>
      <c r="D744" s="166"/>
    </row>
    <row r="745" spans="1:4" x14ac:dyDescent="0.25">
      <c r="A745" s="10" t="s">
        <v>1265</v>
      </c>
      <c r="B745" s="33" t="s">
        <v>1266</v>
      </c>
      <c r="C745" s="8"/>
      <c r="D745" s="9"/>
    </row>
    <row r="746" spans="1:4" ht="30" x14ac:dyDescent="0.25">
      <c r="A746" s="81" t="s">
        <v>1268</v>
      </c>
      <c r="B746" s="82" t="s">
        <v>1267</v>
      </c>
      <c r="C746" s="81" t="s">
        <v>9</v>
      </c>
      <c r="D746" s="74">
        <v>94.090991480877278</v>
      </c>
    </row>
    <row r="747" spans="1:4" ht="15" customHeight="1" x14ac:dyDescent="0.25">
      <c r="A747" s="81" t="s">
        <v>1280</v>
      </c>
      <c r="B747" s="82" t="s">
        <v>1281</v>
      </c>
      <c r="C747" s="84"/>
      <c r="D747" s="83"/>
    </row>
    <row r="748" spans="1:4" ht="18.75" customHeight="1" x14ac:dyDescent="0.25">
      <c r="A748" s="81"/>
      <c r="B748" s="82" t="s">
        <v>1355</v>
      </c>
      <c r="C748" s="84" t="s">
        <v>9</v>
      </c>
      <c r="D748" s="74">
        <v>7.61</v>
      </c>
    </row>
    <row r="749" spans="1:4" ht="18" customHeight="1" x14ac:dyDescent="0.25">
      <c r="A749" s="81"/>
      <c r="B749" s="82" t="s">
        <v>1356</v>
      </c>
      <c r="C749" s="84" t="s">
        <v>9</v>
      </c>
      <c r="D749" s="74">
        <v>30.31</v>
      </c>
    </row>
    <row r="750" spans="1:4" ht="18.75" customHeight="1" x14ac:dyDescent="0.25">
      <c r="A750" s="81"/>
      <c r="B750" s="82" t="s">
        <v>1357</v>
      </c>
      <c r="C750" s="84" t="s">
        <v>9</v>
      </c>
      <c r="D750" s="74">
        <v>36.090000000000003</v>
      </c>
    </row>
    <row r="751" spans="1:4" ht="15" customHeight="1" x14ac:dyDescent="0.25">
      <c r="A751" s="81"/>
      <c r="B751" s="82" t="s">
        <v>1358</v>
      </c>
      <c r="C751" s="84" t="s">
        <v>9</v>
      </c>
      <c r="D751" s="74">
        <v>23.92</v>
      </c>
    </row>
    <row r="752" spans="1:4" ht="18" customHeight="1" x14ac:dyDescent="0.25">
      <c r="A752" s="81"/>
      <c r="B752" s="82" t="s">
        <v>1359</v>
      </c>
      <c r="C752" s="84" t="s">
        <v>9</v>
      </c>
      <c r="D752" s="74">
        <v>2.0699999999999998</v>
      </c>
    </row>
    <row r="753" spans="1:4" ht="13.5" customHeight="1" x14ac:dyDescent="0.25">
      <c r="A753" s="36"/>
      <c r="B753" s="82" t="s">
        <v>1360</v>
      </c>
      <c r="C753" s="84" t="s">
        <v>9</v>
      </c>
      <c r="D753" s="74">
        <v>0</v>
      </c>
    </row>
    <row r="754" spans="1:4" ht="15" customHeight="1" x14ac:dyDescent="0.25">
      <c r="A754" s="115" t="s">
        <v>1288</v>
      </c>
      <c r="B754" s="116" t="s">
        <v>1289</v>
      </c>
      <c r="C754" s="101"/>
      <c r="D754" s="129"/>
    </row>
    <row r="755" spans="1:4" ht="15.75" customHeight="1" x14ac:dyDescent="0.25">
      <c r="A755" s="12" t="s">
        <v>1291</v>
      </c>
      <c r="B755" s="73" t="s">
        <v>1594</v>
      </c>
      <c r="C755" s="12" t="s">
        <v>9</v>
      </c>
      <c r="D755" s="129"/>
    </row>
    <row r="756" spans="1:4" ht="15" customHeight="1" x14ac:dyDescent="0.25">
      <c r="A756" s="115" t="s">
        <v>1294</v>
      </c>
      <c r="B756" s="116" t="s">
        <v>1295</v>
      </c>
      <c r="C756" s="101"/>
      <c r="D756" s="129"/>
    </row>
    <row r="757" spans="1:4" ht="16.5" customHeight="1" x14ac:dyDescent="0.25">
      <c r="A757" s="12" t="s">
        <v>1297</v>
      </c>
      <c r="B757" s="73" t="s">
        <v>1595</v>
      </c>
      <c r="C757" s="12" t="s">
        <v>9</v>
      </c>
      <c r="D757" s="129"/>
    </row>
    <row r="758" spans="1:4" ht="15.75" customHeight="1" x14ac:dyDescent="0.25">
      <c r="A758" s="115" t="s">
        <v>1301</v>
      </c>
      <c r="B758" s="116" t="s">
        <v>1302</v>
      </c>
      <c r="C758" s="101"/>
      <c r="D758" s="129"/>
    </row>
    <row r="759" spans="1:4" ht="61.5" customHeight="1" x14ac:dyDescent="0.25">
      <c r="A759" s="12" t="s">
        <v>1303</v>
      </c>
      <c r="B759" s="73" t="s">
        <v>1596</v>
      </c>
      <c r="C759" s="12" t="s">
        <v>9</v>
      </c>
      <c r="D759" s="129"/>
    </row>
    <row r="760" spans="1:4" ht="16.5" customHeight="1" x14ac:dyDescent="0.25">
      <c r="A760" s="192"/>
      <c r="B760" s="193"/>
      <c r="C760" s="192"/>
      <c r="D760" s="194"/>
    </row>
    <row r="761" spans="1:4" ht="15" customHeight="1" x14ac:dyDescent="0.25">
      <c r="A761" s="199" t="s">
        <v>1597</v>
      </c>
      <c r="B761" s="199"/>
      <c r="C761" s="165"/>
      <c r="D761" s="165"/>
    </row>
    <row r="762" spans="1:4" ht="15" customHeight="1" x14ac:dyDescent="0.25">
      <c r="A762" s="199" t="s">
        <v>1598</v>
      </c>
      <c r="B762" s="199"/>
      <c r="C762" s="165"/>
      <c r="D762" s="165"/>
    </row>
    <row r="763" spans="1:4" ht="47.25" customHeight="1" x14ac:dyDescent="0.25">
      <c r="A763" s="199" t="s">
        <v>1599</v>
      </c>
      <c r="B763" s="199"/>
      <c r="C763" s="165"/>
      <c r="D763" s="165"/>
    </row>
    <row r="764" spans="1:4" ht="15" customHeight="1" x14ac:dyDescent="0.25">
      <c r="A764" s="199" t="s">
        <v>1600</v>
      </c>
      <c r="B764" s="199"/>
      <c r="C764" s="165"/>
      <c r="D764" s="165"/>
    </row>
    <row r="765" spans="1:4" ht="33" customHeight="1" x14ac:dyDescent="0.25">
      <c r="A765" s="199" t="s">
        <v>1601</v>
      </c>
      <c r="B765" s="199"/>
      <c r="C765" s="165"/>
      <c r="D765" s="165"/>
    </row>
  </sheetData>
  <mergeCells count="9">
    <mergeCell ref="A763:B763"/>
    <mergeCell ref="A764:B764"/>
    <mergeCell ref="A765:B765"/>
    <mergeCell ref="A2:D2"/>
    <mergeCell ref="A1:D1"/>
    <mergeCell ref="A761:B761"/>
    <mergeCell ref="A762:B762"/>
    <mergeCell ref="A5:B5"/>
    <mergeCell ref="A6:B6"/>
  </mergeCells>
  <pageMargins left="0.70866141732283472" right="0.23622047244094491" top="0.23622047244094491" bottom="0.23622047244094491" header="0.19685039370078741" footer="0.19685039370078741"/>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70"/>
  <sheetViews>
    <sheetView view="pageBreakPreview" zoomScaleSheetLayoutView="100" workbookViewId="0">
      <selection activeCell="E41" sqref="E41"/>
    </sheetView>
  </sheetViews>
  <sheetFormatPr defaultRowHeight="15" x14ac:dyDescent="0.25"/>
  <cols>
    <col min="2" max="2" width="75.140625" customWidth="1"/>
    <col min="3" max="3" width="22.42578125" customWidth="1"/>
    <col min="4" max="4" width="13.42578125" customWidth="1"/>
    <col min="5" max="5" width="11.85546875" customWidth="1"/>
  </cols>
  <sheetData>
    <row r="1" spans="1:5" ht="18" customHeight="1" x14ac:dyDescent="0.3">
      <c r="A1" s="200" t="s">
        <v>0</v>
      </c>
      <c r="B1" s="200"/>
      <c r="C1" s="200"/>
      <c r="D1" s="200"/>
      <c r="E1" s="200"/>
    </row>
    <row r="2" spans="1:5" ht="18" customHeight="1" x14ac:dyDescent="0.3">
      <c r="A2" s="200" t="s">
        <v>1</v>
      </c>
      <c r="B2" s="200"/>
      <c r="C2" s="200"/>
      <c r="D2" s="200"/>
      <c r="E2" s="200"/>
    </row>
    <row r="3" spans="1:5" ht="5.25" customHeight="1" x14ac:dyDescent="0.25">
      <c r="A3" s="1"/>
      <c r="B3" s="1"/>
      <c r="C3" s="1"/>
      <c r="D3" s="1"/>
      <c r="E3" s="1"/>
    </row>
    <row r="4" spans="1:5" ht="45" x14ac:dyDescent="0.25">
      <c r="A4" s="4" t="s">
        <v>6</v>
      </c>
      <c r="B4" s="4" t="s">
        <v>418</v>
      </c>
      <c r="C4" s="5" t="s">
        <v>10</v>
      </c>
      <c r="D4" s="5" t="s">
        <v>11</v>
      </c>
      <c r="E4" s="5" t="s">
        <v>1640</v>
      </c>
    </row>
    <row r="5" spans="1:5" x14ac:dyDescent="0.25">
      <c r="A5" s="210" t="s">
        <v>3</v>
      </c>
      <c r="B5" s="210"/>
      <c r="C5" s="210"/>
      <c r="D5" s="210"/>
      <c r="E5" s="210"/>
    </row>
    <row r="6" spans="1:5" x14ac:dyDescent="0.25">
      <c r="A6" s="211" t="s">
        <v>4</v>
      </c>
      <c r="B6" s="212"/>
      <c r="C6" s="212"/>
      <c r="D6" s="212"/>
      <c r="E6" s="212"/>
    </row>
    <row r="7" spans="1:5" ht="30" x14ac:dyDescent="0.25">
      <c r="A7" s="47" t="s">
        <v>7</v>
      </c>
      <c r="B7" s="48" t="s">
        <v>5</v>
      </c>
      <c r="C7" s="43"/>
      <c r="D7" s="44"/>
      <c r="E7" s="44"/>
    </row>
    <row r="8" spans="1:5" ht="90" x14ac:dyDescent="0.25">
      <c r="A8" s="42" t="s">
        <v>2</v>
      </c>
      <c r="B8" s="43" t="s">
        <v>8</v>
      </c>
      <c r="C8" s="43"/>
      <c r="D8" s="42" t="s">
        <v>9</v>
      </c>
      <c r="E8" s="45">
        <f t="shared" ref="E8:E10" si="0">E11/(E11+E14)*100</f>
        <v>98.653395784543335</v>
      </c>
    </row>
    <row r="9" spans="1:5" x14ac:dyDescent="0.25">
      <c r="A9" s="42"/>
      <c r="B9" s="43" t="s">
        <v>1374</v>
      </c>
      <c r="C9" s="43"/>
      <c r="D9" s="42" t="s">
        <v>9</v>
      </c>
      <c r="E9" s="45">
        <f t="shared" si="0"/>
        <v>97.702297702297699</v>
      </c>
    </row>
    <row r="10" spans="1:5" x14ac:dyDescent="0.25">
      <c r="A10" s="42"/>
      <c r="B10" s="69" t="s">
        <v>1376</v>
      </c>
      <c r="C10" s="43"/>
      <c r="D10" s="42" t="s">
        <v>9</v>
      </c>
      <c r="E10" s="45">
        <f t="shared" si="0"/>
        <v>100</v>
      </c>
    </row>
    <row r="11" spans="1:5" ht="30" x14ac:dyDescent="0.25">
      <c r="A11" s="201"/>
      <c r="B11" s="155" t="s">
        <v>12</v>
      </c>
      <c r="C11" s="204" t="s">
        <v>13</v>
      </c>
      <c r="D11" s="204" t="s">
        <v>1117</v>
      </c>
      <c r="E11" s="35">
        <f>E12+E13</f>
        <v>1685</v>
      </c>
    </row>
    <row r="12" spans="1:5" x14ac:dyDescent="0.25">
      <c r="A12" s="202"/>
      <c r="B12" s="156" t="s">
        <v>1374</v>
      </c>
      <c r="C12" s="205"/>
      <c r="D12" s="205"/>
      <c r="E12" s="35">
        <v>978</v>
      </c>
    </row>
    <row r="13" spans="1:5" x14ac:dyDescent="0.25">
      <c r="A13" s="203"/>
      <c r="B13" s="157" t="s">
        <v>1376</v>
      </c>
      <c r="C13" s="206"/>
      <c r="D13" s="206"/>
      <c r="E13" s="35">
        <v>707</v>
      </c>
    </row>
    <row r="14" spans="1:5" ht="30" x14ac:dyDescent="0.25">
      <c r="A14" s="201"/>
      <c r="B14" s="155" t="s">
        <v>14</v>
      </c>
      <c r="C14" s="204" t="s">
        <v>15</v>
      </c>
      <c r="D14" s="204" t="s">
        <v>1117</v>
      </c>
      <c r="E14" s="35">
        <f>E15+E16</f>
        <v>23</v>
      </c>
    </row>
    <row r="15" spans="1:5" x14ac:dyDescent="0.25">
      <c r="A15" s="202"/>
      <c r="B15" s="156" t="s">
        <v>1374</v>
      </c>
      <c r="C15" s="205"/>
      <c r="D15" s="205"/>
      <c r="E15" s="173">
        <v>23</v>
      </c>
    </row>
    <row r="16" spans="1:5" x14ac:dyDescent="0.25">
      <c r="A16" s="203"/>
      <c r="B16" s="157" t="s">
        <v>1376</v>
      </c>
      <c r="C16" s="206"/>
      <c r="D16" s="206"/>
      <c r="E16" s="173">
        <v>0</v>
      </c>
    </row>
    <row r="17" spans="1:5" ht="75" x14ac:dyDescent="0.25">
      <c r="A17" s="42" t="s">
        <v>18</v>
      </c>
      <c r="B17" s="43" t="s">
        <v>17</v>
      </c>
      <c r="C17" s="44"/>
      <c r="D17" s="42" t="s">
        <v>9</v>
      </c>
      <c r="E17" s="85">
        <f>E20/(E23-E26-E29)*100</f>
        <v>63.229265216020181</v>
      </c>
    </row>
    <row r="18" spans="1:5" x14ac:dyDescent="0.25">
      <c r="A18" s="42"/>
      <c r="B18" s="43" t="s">
        <v>1374</v>
      </c>
      <c r="C18" s="43"/>
      <c r="D18" s="42" t="s">
        <v>9</v>
      </c>
      <c r="E18" s="85">
        <f t="shared" ref="E18:E19" si="1">E21/(E24-E30-E27)*100</f>
        <v>70.05952380952381</v>
      </c>
    </row>
    <row r="19" spans="1:5" x14ac:dyDescent="0.25">
      <c r="A19" s="42"/>
      <c r="B19" s="43" t="s">
        <v>1376</v>
      </c>
      <c r="C19" s="43"/>
      <c r="D19" s="42" t="s">
        <v>9</v>
      </c>
      <c r="E19" s="85">
        <f t="shared" si="1"/>
        <v>55.533199195171022</v>
      </c>
    </row>
    <row r="20" spans="1:5" ht="45" x14ac:dyDescent="0.25">
      <c r="A20" s="201"/>
      <c r="B20" s="155" t="s">
        <v>19</v>
      </c>
      <c r="C20" s="204" t="s">
        <v>20</v>
      </c>
      <c r="D20" s="204" t="s">
        <v>1117</v>
      </c>
      <c r="E20" s="35">
        <f>E21+E22</f>
        <v>2005</v>
      </c>
    </row>
    <row r="21" spans="1:5" x14ac:dyDescent="0.25">
      <c r="A21" s="202"/>
      <c r="B21" s="156" t="s">
        <v>1374</v>
      </c>
      <c r="C21" s="205"/>
      <c r="D21" s="205"/>
      <c r="E21" s="35">
        <v>1177</v>
      </c>
    </row>
    <row r="22" spans="1:5" x14ac:dyDescent="0.25">
      <c r="A22" s="203"/>
      <c r="B22" s="157" t="s">
        <v>1376</v>
      </c>
      <c r="C22" s="206"/>
      <c r="D22" s="206"/>
      <c r="E22" s="35">
        <v>828</v>
      </c>
    </row>
    <row r="23" spans="1:5" ht="60" x14ac:dyDescent="0.25">
      <c r="A23" s="201"/>
      <c r="B23" s="155" t="s">
        <v>21</v>
      </c>
      <c r="C23" s="204" t="s">
        <v>22</v>
      </c>
      <c r="D23" s="204" t="s">
        <v>1117</v>
      </c>
      <c r="E23" s="35">
        <f>E24+E25</f>
        <v>3738</v>
      </c>
    </row>
    <row r="24" spans="1:5" x14ac:dyDescent="0.25">
      <c r="A24" s="202"/>
      <c r="B24" s="156" t="s">
        <v>1374</v>
      </c>
      <c r="C24" s="205"/>
      <c r="D24" s="205"/>
      <c r="E24" s="35">
        <v>1958</v>
      </c>
    </row>
    <row r="25" spans="1:5" x14ac:dyDescent="0.25">
      <c r="A25" s="203"/>
      <c r="B25" s="157" t="s">
        <v>1376</v>
      </c>
      <c r="C25" s="206"/>
      <c r="D25" s="206"/>
      <c r="E25" s="35">
        <v>1780</v>
      </c>
    </row>
    <row r="26" spans="1:5" ht="78" customHeight="1" x14ac:dyDescent="0.25">
      <c r="A26" s="201"/>
      <c r="B26" s="155" t="s">
        <v>1399</v>
      </c>
      <c r="C26" s="204" t="s">
        <v>1706</v>
      </c>
      <c r="D26" s="204" t="s">
        <v>1117</v>
      </c>
      <c r="E26" s="35">
        <f>E27+E28</f>
        <v>567</v>
      </c>
    </row>
    <row r="27" spans="1:5" x14ac:dyDescent="0.25">
      <c r="A27" s="202"/>
      <c r="B27" s="156" t="s">
        <v>1374</v>
      </c>
      <c r="C27" s="205"/>
      <c r="D27" s="205"/>
      <c r="E27" s="35">
        <v>278</v>
      </c>
    </row>
    <row r="28" spans="1:5" x14ac:dyDescent="0.25">
      <c r="A28" s="203"/>
      <c r="B28" s="157" t="s">
        <v>1376</v>
      </c>
      <c r="C28" s="206"/>
      <c r="D28" s="206"/>
      <c r="E28" s="35">
        <v>289</v>
      </c>
    </row>
    <row r="29" spans="1:5" ht="75" x14ac:dyDescent="0.25">
      <c r="A29" s="201"/>
      <c r="B29" s="155" t="s">
        <v>1399</v>
      </c>
      <c r="C29" s="204" t="s">
        <v>1707</v>
      </c>
      <c r="D29" s="204" t="s">
        <v>1117</v>
      </c>
      <c r="E29" s="35">
        <f>E30+E31</f>
        <v>0</v>
      </c>
    </row>
    <row r="30" spans="1:5" x14ac:dyDescent="0.25">
      <c r="A30" s="202"/>
      <c r="B30" s="156" t="s">
        <v>1374</v>
      </c>
      <c r="C30" s="205"/>
      <c r="D30" s="205"/>
      <c r="E30" s="35">
        <v>0</v>
      </c>
    </row>
    <row r="31" spans="1:5" x14ac:dyDescent="0.25">
      <c r="A31" s="203"/>
      <c r="B31" s="157" t="s">
        <v>1376</v>
      </c>
      <c r="C31" s="206"/>
      <c r="D31" s="206"/>
      <c r="E31" s="35">
        <v>0</v>
      </c>
    </row>
    <row r="32" spans="1:5" ht="45" x14ac:dyDescent="0.25">
      <c r="A32" s="42" t="s">
        <v>24</v>
      </c>
      <c r="B32" s="43" t="s">
        <v>23</v>
      </c>
      <c r="C32" s="44"/>
      <c r="D32" s="42" t="s">
        <v>9</v>
      </c>
      <c r="E32" s="45">
        <f>E33/E34*100</f>
        <v>0</v>
      </c>
    </row>
    <row r="33" spans="1:5" ht="45" x14ac:dyDescent="0.25">
      <c r="A33" s="8"/>
      <c r="B33" s="7" t="s">
        <v>25</v>
      </c>
      <c r="C33" s="6" t="s">
        <v>20</v>
      </c>
      <c r="D33" s="6" t="s">
        <v>1117</v>
      </c>
      <c r="E33" s="35">
        <v>0</v>
      </c>
    </row>
    <row r="34" spans="1:5" ht="45" x14ac:dyDescent="0.25">
      <c r="A34" s="8"/>
      <c r="B34" s="7" t="s">
        <v>26</v>
      </c>
      <c r="C34" s="6" t="s">
        <v>20</v>
      </c>
      <c r="D34" s="6" t="s">
        <v>1117</v>
      </c>
      <c r="E34" s="35">
        <v>2005</v>
      </c>
    </row>
    <row r="35" spans="1:5" ht="30" x14ac:dyDescent="0.25">
      <c r="A35" s="47" t="s">
        <v>29</v>
      </c>
      <c r="B35" s="48" t="s">
        <v>28</v>
      </c>
      <c r="C35" s="44"/>
      <c r="D35" s="42"/>
      <c r="E35" s="49"/>
    </row>
    <row r="36" spans="1:5" ht="45" x14ac:dyDescent="0.25">
      <c r="A36" s="88" t="s">
        <v>30</v>
      </c>
      <c r="B36" s="112" t="s">
        <v>36</v>
      </c>
      <c r="C36" s="88"/>
      <c r="D36" s="88"/>
      <c r="E36" s="85"/>
    </row>
    <row r="37" spans="1:5" x14ac:dyDescent="0.25">
      <c r="A37" s="88"/>
      <c r="B37" s="112" t="s">
        <v>1373</v>
      </c>
      <c r="C37" s="88"/>
      <c r="D37" s="88" t="s">
        <v>9</v>
      </c>
      <c r="E37" s="85">
        <f>E44/E51*100</f>
        <v>0</v>
      </c>
    </row>
    <row r="38" spans="1:5" x14ac:dyDescent="0.25">
      <c r="A38" s="88"/>
      <c r="B38" s="112" t="s">
        <v>1374</v>
      </c>
      <c r="C38" s="88"/>
      <c r="D38" s="88" t="s">
        <v>9</v>
      </c>
      <c r="E38" s="85">
        <f t="shared" ref="E38" si="2">E45/E52*100</f>
        <v>0</v>
      </c>
    </row>
    <row r="39" spans="1:5" x14ac:dyDescent="0.25">
      <c r="A39" s="88"/>
      <c r="B39" s="112" t="s">
        <v>1376</v>
      </c>
      <c r="C39" s="88"/>
      <c r="D39" s="88" t="s">
        <v>9</v>
      </c>
      <c r="E39" s="85">
        <f t="shared" ref="E39" si="3">E46/E53*100</f>
        <v>0</v>
      </c>
    </row>
    <row r="40" spans="1:5" x14ac:dyDescent="0.25">
      <c r="A40" s="88"/>
      <c r="B40" s="112" t="s">
        <v>1375</v>
      </c>
      <c r="C40" s="88"/>
      <c r="D40" s="88" t="s">
        <v>9</v>
      </c>
      <c r="E40" s="85" t="e">
        <f>E47/E54*100</f>
        <v>#DIV/0!</v>
      </c>
    </row>
    <row r="41" spans="1:5" x14ac:dyDescent="0.25">
      <c r="A41" s="88"/>
      <c r="B41" s="112" t="s">
        <v>1374</v>
      </c>
      <c r="C41" s="88"/>
      <c r="D41" s="88" t="s">
        <v>9</v>
      </c>
      <c r="E41" s="85" t="e">
        <f t="shared" ref="E41" si="4">E48/E55*100</f>
        <v>#DIV/0!</v>
      </c>
    </row>
    <row r="42" spans="1:5" x14ac:dyDescent="0.25">
      <c r="A42" s="88"/>
      <c r="B42" s="112" t="s">
        <v>1376</v>
      </c>
      <c r="C42" s="88"/>
      <c r="D42" s="88" t="s">
        <v>9</v>
      </c>
      <c r="E42" s="85" t="e">
        <f t="shared" ref="E42" si="5">E49/E56*100</f>
        <v>#DIV/0!</v>
      </c>
    </row>
    <row r="43" spans="1:5" ht="45" x14ac:dyDescent="0.25">
      <c r="A43" s="121"/>
      <c r="B43" s="152" t="s">
        <v>31</v>
      </c>
      <c r="C43" s="120"/>
      <c r="D43" s="120"/>
      <c r="E43" s="122"/>
    </row>
    <row r="44" spans="1:5" x14ac:dyDescent="0.25">
      <c r="A44" s="201"/>
      <c r="B44" s="155" t="s">
        <v>1373</v>
      </c>
      <c r="C44" s="204" t="s">
        <v>32</v>
      </c>
      <c r="D44" s="204" t="s">
        <v>1117</v>
      </c>
      <c r="E44" s="122">
        <f>E45+E46</f>
        <v>0</v>
      </c>
    </row>
    <row r="45" spans="1:5" x14ac:dyDescent="0.25">
      <c r="A45" s="202"/>
      <c r="B45" s="156" t="s">
        <v>1374</v>
      </c>
      <c r="C45" s="205"/>
      <c r="D45" s="205"/>
      <c r="E45" s="131">
        <v>0</v>
      </c>
    </row>
    <row r="46" spans="1:5" x14ac:dyDescent="0.25">
      <c r="A46" s="203"/>
      <c r="B46" s="157" t="s">
        <v>1376</v>
      </c>
      <c r="C46" s="206"/>
      <c r="D46" s="206"/>
      <c r="E46" s="122">
        <v>0</v>
      </c>
    </row>
    <row r="47" spans="1:5" x14ac:dyDescent="0.25">
      <c r="A47" s="201"/>
      <c r="B47" s="155" t="s">
        <v>1375</v>
      </c>
      <c r="C47" s="204" t="s">
        <v>32</v>
      </c>
      <c r="D47" s="204" t="s">
        <v>1117</v>
      </c>
      <c r="E47" s="122">
        <f>E48+E49</f>
        <v>0</v>
      </c>
    </row>
    <row r="48" spans="1:5" x14ac:dyDescent="0.25">
      <c r="A48" s="202"/>
      <c r="B48" s="156" t="s">
        <v>1374</v>
      </c>
      <c r="C48" s="205"/>
      <c r="D48" s="205"/>
      <c r="E48" s="122">
        <v>0</v>
      </c>
    </row>
    <row r="49" spans="1:5" x14ac:dyDescent="0.25">
      <c r="A49" s="203"/>
      <c r="B49" s="157" t="s">
        <v>1376</v>
      </c>
      <c r="C49" s="206"/>
      <c r="D49" s="206"/>
      <c r="E49" s="122">
        <v>0</v>
      </c>
    </row>
    <row r="50" spans="1:5" ht="45" x14ac:dyDescent="0.25">
      <c r="A50" s="121"/>
      <c r="B50" s="152" t="s">
        <v>19</v>
      </c>
      <c r="C50" s="120"/>
      <c r="D50" s="120"/>
      <c r="E50" s="122"/>
    </row>
    <row r="51" spans="1:5" x14ac:dyDescent="0.25">
      <c r="A51" s="201"/>
      <c r="B51" s="155" t="s">
        <v>1373</v>
      </c>
      <c r="C51" s="204" t="s">
        <v>20</v>
      </c>
      <c r="D51" s="204" t="s">
        <v>1117</v>
      </c>
      <c r="E51" s="122">
        <f>E52+E53</f>
        <v>2005</v>
      </c>
    </row>
    <row r="52" spans="1:5" x14ac:dyDescent="0.25">
      <c r="A52" s="202"/>
      <c r="B52" s="156" t="s">
        <v>1374</v>
      </c>
      <c r="C52" s="205"/>
      <c r="D52" s="205"/>
      <c r="E52" s="35">
        <v>1177</v>
      </c>
    </row>
    <row r="53" spans="1:5" x14ac:dyDescent="0.25">
      <c r="A53" s="203"/>
      <c r="B53" s="157" t="s">
        <v>1376</v>
      </c>
      <c r="C53" s="206"/>
      <c r="D53" s="206"/>
      <c r="E53" s="35">
        <v>828</v>
      </c>
    </row>
    <row r="54" spans="1:5" x14ac:dyDescent="0.25">
      <c r="A54" s="201"/>
      <c r="B54" s="155" t="s">
        <v>1375</v>
      </c>
      <c r="C54" s="204" t="s">
        <v>20</v>
      </c>
      <c r="D54" s="204" t="s">
        <v>1117</v>
      </c>
      <c r="E54" s="122">
        <f>E55+E56</f>
        <v>0</v>
      </c>
    </row>
    <row r="55" spans="1:5" x14ac:dyDescent="0.25">
      <c r="A55" s="202"/>
      <c r="B55" s="156" t="s">
        <v>1374</v>
      </c>
      <c r="C55" s="205"/>
      <c r="D55" s="205"/>
      <c r="E55" s="122">
        <v>0</v>
      </c>
    </row>
    <row r="56" spans="1:5" x14ac:dyDescent="0.25">
      <c r="A56" s="203"/>
      <c r="B56" s="157" t="s">
        <v>1376</v>
      </c>
      <c r="C56" s="206"/>
      <c r="D56" s="206"/>
      <c r="E56" s="122">
        <v>0</v>
      </c>
    </row>
    <row r="57" spans="1:5" ht="30" customHeight="1" x14ac:dyDescent="0.25">
      <c r="A57" s="47" t="s">
        <v>34</v>
      </c>
      <c r="B57" s="48" t="s">
        <v>33</v>
      </c>
      <c r="C57" s="44"/>
      <c r="D57" s="44"/>
      <c r="E57" s="44"/>
    </row>
    <row r="58" spans="1:5" ht="30" x14ac:dyDescent="0.25">
      <c r="A58" s="42" t="s">
        <v>37</v>
      </c>
      <c r="B58" s="43" t="s">
        <v>35</v>
      </c>
      <c r="C58" s="44"/>
      <c r="D58" s="42"/>
      <c r="E58" s="45"/>
    </row>
    <row r="59" spans="1:5" x14ac:dyDescent="0.25">
      <c r="A59" s="42"/>
      <c r="B59" s="43" t="s">
        <v>1373</v>
      </c>
      <c r="C59" s="44"/>
      <c r="D59" s="42" t="s">
        <v>1117</v>
      </c>
      <c r="E59" s="45">
        <f>E66/E73</f>
        <v>8.5683760683760681</v>
      </c>
    </row>
    <row r="60" spans="1:5" x14ac:dyDescent="0.25">
      <c r="A60" s="42"/>
      <c r="B60" s="43" t="s">
        <v>1374</v>
      </c>
      <c r="C60" s="43"/>
      <c r="D60" s="42" t="s">
        <v>1117</v>
      </c>
      <c r="E60" s="45">
        <f t="shared" ref="E60:E64" si="6">E67/E74</f>
        <v>8.9847328244274802</v>
      </c>
    </row>
    <row r="61" spans="1:5" x14ac:dyDescent="0.25">
      <c r="A61" s="42"/>
      <c r="B61" s="43" t="s">
        <v>1376</v>
      </c>
      <c r="C61" s="43"/>
      <c r="D61" s="42" t="s">
        <v>1117</v>
      </c>
      <c r="E61" s="45">
        <f t="shared" si="6"/>
        <v>8.0388349514563107</v>
      </c>
    </row>
    <row r="62" spans="1:5" x14ac:dyDescent="0.25">
      <c r="A62" s="42"/>
      <c r="B62" s="43" t="s">
        <v>1375</v>
      </c>
      <c r="C62" s="43"/>
      <c r="D62" s="42" t="s">
        <v>1117</v>
      </c>
      <c r="E62" s="45" t="e">
        <f t="shared" si="6"/>
        <v>#DIV/0!</v>
      </c>
    </row>
    <row r="63" spans="1:5" x14ac:dyDescent="0.25">
      <c r="A63" s="42"/>
      <c r="B63" s="43" t="s">
        <v>1374</v>
      </c>
      <c r="C63" s="43"/>
      <c r="D63" s="42" t="s">
        <v>1117</v>
      </c>
      <c r="E63" s="45" t="e">
        <f t="shared" si="6"/>
        <v>#DIV/0!</v>
      </c>
    </row>
    <row r="64" spans="1:5" x14ac:dyDescent="0.25">
      <c r="A64" s="42"/>
      <c r="B64" s="43" t="s">
        <v>1376</v>
      </c>
      <c r="C64" s="43"/>
      <c r="D64" s="42" t="s">
        <v>1117</v>
      </c>
      <c r="E64" s="45" t="e">
        <f t="shared" si="6"/>
        <v>#DIV/0!</v>
      </c>
    </row>
    <row r="65" spans="1:5" ht="45" x14ac:dyDescent="0.25">
      <c r="A65" s="8"/>
      <c r="B65" s="154" t="s">
        <v>19</v>
      </c>
      <c r="C65" s="6"/>
      <c r="D65" s="6"/>
      <c r="E65" s="35"/>
    </row>
    <row r="66" spans="1:5" x14ac:dyDescent="0.25">
      <c r="A66" s="201"/>
      <c r="B66" s="155" t="s">
        <v>1373</v>
      </c>
      <c r="C66" s="204" t="s">
        <v>20</v>
      </c>
      <c r="D66" s="204" t="s">
        <v>1117</v>
      </c>
      <c r="E66" s="35">
        <f>E67+E68</f>
        <v>2005</v>
      </c>
    </row>
    <row r="67" spans="1:5" x14ac:dyDescent="0.25">
      <c r="A67" s="202"/>
      <c r="B67" s="156" t="s">
        <v>1374</v>
      </c>
      <c r="C67" s="205"/>
      <c r="D67" s="205"/>
      <c r="E67" s="35">
        <v>1177</v>
      </c>
    </row>
    <row r="68" spans="1:5" x14ac:dyDescent="0.25">
      <c r="A68" s="203"/>
      <c r="B68" s="157" t="s">
        <v>1376</v>
      </c>
      <c r="C68" s="206"/>
      <c r="D68" s="206"/>
      <c r="E68" s="35">
        <v>828</v>
      </c>
    </row>
    <row r="69" spans="1:5" x14ac:dyDescent="0.25">
      <c r="A69" s="201"/>
      <c r="B69" s="155" t="s">
        <v>1375</v>
      </c>
      <c r="C69" s="204" t="s">
        <v>20</v>
      </c>
      <c r="D69" s="204" t="s">
        <v>1117</v>
      </c>
      <c r="E69" s="35">
        <f>E70+E71</f>
        <v>0</v>
      </c>
    </row>
    <row r="70" spans="1:5" x14ac:dyDescent="0.25">
      <c r="A70" s="202"/>
      <c r="B70" s="156" t="s">
        <v>1374</v>
      </c>
      <c r="C70" s="205"/>
      <c r="D70" s="205"/>
      <c r="E70" s="35">
        <v>0</v>
      </c>
    </row>
    <row r="71" spans="1:5" x14ac:dyDescent="0.25">
      <c r="A71" s="203"/>
      <c r="B71" s="157" t="s">
        <v>1376</v>
      </c>
      <c r="C71" s="206"/>
      <c r="D71" s="206"/>
      <c r="E71" s="35">
        <v>0</v>
      </c>
    </row>
    <row r="72" spans="1:5" ht="45" x14ac:dyDescent="0.25">
      <c r="A72" s="8"/>
      <c r="B72" s="154" t="s">
        <v>38</v>
      </c>
      <c r="C72" s="6"/>
      <c r="D72" s="6"/>
      <c r="E72" s="35"/>
    </row>
    <row r="73" spans="1:5" x14ac:dyDescent="0.25">
      <c r="A73" s="201"/>
      <c r="B73" s="155" t="s">
        <v>1373</v>
      </c>
      <c r="C73" s="204" t="s">
        <v>39</v>
      </c>
      <c r="D73" s="204" t="s">
        <v>1117</v>
      </c>
      <c r="E73" s="35">
        <f>E74+E75</f>
        <v>234</v>
      </c>
    </row>
    <row r="74" spans="1:5" x14ac:dyDescent="0.25">
      <c r="A74" s="202"/>
      <c r="B74" s="156" t="s">
        <v>1374</v>
      </c>
      <c r="C74" s="205"/>
      <c r="D74" s="205"/>
      <c r="E74" s="11">
        <v>131</v>
      </c>
    </row>
    <row r="75" spans="1:5" x14ac:dyDescent="0.25">
      <c r="A75" s="203"/>
      <c r="B75" s="157" t="s">
        <v>1376</v>
      </c>
      <c r="C75" s="206"/>
      <c r="D75" s="206"/>
      <c r="E75" s="35">
        <v>103</v>
      </c>
    </row>
    <row r="76" spans="1:5" x14ac:dyDescent="0.25">
      <c r="A76" s="201"/>
      <c r="B76" s="155" t="s">
        <v>1375</v>
      </c>
      <c r="C76" s="204" t="s">
        <v>39</v>
      </c>
      <c r="D76" s="204" t="s">
        <v>1117</v>
      </c>
      <c r="E76" s="35">
        <f>E77+E78</f>
        <v>0</v>
      </c>
    </row>
    <row r="77" spans="1:5" x14ac:dyDescent="0.25">
      <c r="A77" s="202"/>
      <c r="B77" s="156" t="s">
        <v>1374</v>
      </c>
      <c r="C77" s="205"/>
      <c r="D77" s="205"/>
      <c r="E77" s="35">
        <v>0</v>
      </c>
    </row>
    <row r="78" spans="1:5" x14ac:dyDescent="0.25">
      <c r="A78" s="203"/>
      <c r="B78" s="157" t="s">
        <v>1376</v>
      </c>
      <c r="C78" s="206"/>
      <c r="D78" s="206"/>
      <c r="E78" s="35">
        <v>0</v>
      </c>
    </row>
    <row r="79" spans="1:5" ht="60" x14ac:dyDescent="0.25">
      <c r="A79" s="42" t="s">
        <v>41</v>
      </c>
      <c r="B79" s="43" t="s">
        <v>40</v>
      </c>
      <c r="C79" s="44"/>
      <c r="D79" s="42" t="s">
        <v>9</v>
      </c>
      <c r="E79" s="45" t="e">
        <f>((E80/E82)/12*1000)/((E81/E83)/12*1000)*100</f>
        <v>#DIV/0!</v>
      </c>
    </row>
    <row r="80" spans="1:5" ht="60" x14ac:dyDescent="0.25">
      <c r="A80" s="8"/>
      <c r="B80" s="7" t="s">
        <v>42</v>
      </c>
      <c r="C80" s="6" t="s">
        <v>43</v>
      </c>
      <c r="D80" s="6" t="s">
        <v>1310</v>
      </c>
      <c r="E80" s="40"/>
    </row>
    <row r="81" spans="1:5" ht="75" x14ac:dyDescent="0.25">
      <c r="A81" s="8"/>
      <c r="B81" s="7" t="s">
        <v>44</v>
      </c>
      <c r="C81" s="6" t="s">
        <v>45</v>
      </c>
      <c r="D81" s="6" t="s">
        <v>1310</v>
      </c>
      <c r="E81" s="40"/>
    </row>
    <row r="82" spans="1:5" ht="60" x14ac:dyDescent="0.25">
      <c r="A82" s="8"/>
      <c r="B82" s="7" t="s">
        <v>46</v>
      </c>
      <c r="C82" s="6" t="s">
        <v>47</v>
      </c>
      <c r="D82" s="6" t="s">
        <v>1117</v>
      </c>
      <c r="E82" s="40"/>
    </row>
    <row r="83" spans="1:5" ht="60" x14ac:dyDescent="0.25">
      <c r="A83" s="8"/>
      <c r="B83" s="7" t="s">
        <v>48</v>
      </c>
      <c r="C83" s="6" t="s">
        <v>49</v>
      </c>
      <c r="D83" s="6" t="s">
        <v>1117</v>
      </c>
      <c r="E83" s="40"/>
    </row>
    <row r="84" spans="1:5" ht="30" x14ac:dyDescent="0.25">
      <c r="A84" s="47" t="s">
        <v>52</v>
      </c>
      <c r="B84" s="48" t="s">
        <v>51</v>
      </c>
      <c r="C84" s="44"/>
      <c r="D84" s="42"/>
      <c r="E84" s="44"/>
    </row>
    <row r="85" spans="1:5" ht="30" x14ac:dyDescent="0.25">
      <c r="A85" s="88" t="s">
        <v>54</v>
      </c>
      <c r="B85" s="112" t="s">
        <v>53</v>
      </c>
      <c r="C85" s="88"/>
      <c r="D85" s="88"/>
      <c r="E85" s="85"/>
    </row>
    <row r="86" spans="1:5" x14ac:dyDescent="0.25">
      <c r="A86" s="118"/>
      <c r="B86" s="43" t="s">
        <v>1373</v>
      </c>
      <c r="C86" s="207" t="s">
        <v>1398</v>
      </c>
      <c r="D86" s="207" t="s">
        <v>1307</v>
      </c>
      <c r="E86" s="85">
        <f t="shared" ref="E86:E87" si="7">(E93-E99)/E106</f>
        <v>8.7955112219451372</v>
      </c>
    </row>
    <row r="87" spans="1:5" x14ac:dyDescent="0.25">
      <c r="A87" s="118"/>
      <c r="B87" s="112" t="s">
        <v>1374</v>
      </c>
      <c r="C87" s="208"/>
      <c r="D87" s="208"/>
      <c r="E87" s="85">
        <f t="shared" si="7"/>
        <v>8.3271028037383186</v>
      </c>
    </row>
    <row r="88" spans="1:5" x14ac:dyDescent="0.25">
      <c r="A88" s="118"/>
      <c r="B88" s="112" t="s">
        <v>1376</v>
      </c>
      <c r="C88" s="208"/>
      <c r="D88" s="208"/>
      <c r="E88" s="85">
        <f t="shared" ref="E88" si="8">(E95-E101)/E108</f>
        <v>9.4613526570048307</v>
      </c>
    </row>
    <row r="89" spans="1:5" x14ac:dyDescent="0.25">
      <c r="A89" s="118"/>
      <c r="B89" s="43" t="s">
        <v>1375</v>
      </c>
      <c r="C89" s="208"/>
      <c r="D89" s="208"/>
      <c r="E89" s="85" t="e">
        <f t="shared" ref="E89" si="9">(E96-E102)/E109</f>
        <v>#DIV/0!</v>
      </c>
    </row>
    <row r="90" spans="1:5" x14ac:dyDescent="0.25">
      <c r="A90" s="118"/>
      <c r="B90" s="112" t="s">
        <v>1374</v>
      </c>
      <c r="C90" s="208"/>
      <c r="D90" s="208"/>
      <c r="E90" s="85" t="e">
        <f t="shared" ref="E90" si="10">(E97-E103)/E110</f>
        <v>#DIV/0!</v>
      </c>
    </row>
    <row r="91" spans="1:5" x14ac:dyDescent="0.25">
      <c r="A91" s="118"/>
      <c r="B91" s="112" t="s">
        <v>1376</v>
      </c>
      <c r="C91" s="209"/>
      <c r="D91" s="209"/>
      <c r="E91" s="85" t="e">
        <f t="shared" ref="E91" si="11">(E98-E104)/E111</f>
        <v>#DIV/0!</v>
      </c>
    </row>
    <row r="92" spans="1:5" ht="60" x14ac:dyDescent="0.25">
      <c r="A92" s="119"/>
      <c r="B92" s="153" t="s">
        <v>55</v>
      </c>
      <c r="C92" s="81"/>
      <c r="D92" s="81"/>
      <c r="E92" s="72"/>
    </row>
    <row r="93" spans="1:5" x14ac:dyDescent="0.25">
      <c r="A93" s="201"/>
      <c r="B93" s="155" t="s">
        <v>1373</v>
      </c>
      <c r="C93" s="204" t="s">
        <v>56</v>
      </c>
      <c r="D93" s="204" t="s">
        <v>1307</v>
      </c>
      <c r="E93" s="72">
        <f>E94+E95</f>
        <v>18248</v>
      </c>
    </row>
    <row r="94" spans="1:5" x14ac:dyDescent="0.25">
      <c r="A94" s="202"/>
      <c r="B94" s="156" t="s">
        <v>1374</v>
      </c>
      <c r="C94" s="205"/>
      <c r="D94" s="205"/>
      <c r="E94" s="72">
        <v>9801</v>
      </c>
    </row>
    <row r="95" spans="1:5" x14ac:dyDescent="0.25">
      <c r="A95" s="203"/>
      <c r="B95" s="157" t="s">
        <v>1376</v>
      </c>
      <c r="C95" s="206"/>
      <c r="D95" s="206"/>
      <c r="E95" s="72">
        <v>8447</v>
      </c>
    </row>
    <row r="96" spans="1:5" x14ac:dyDescent="0.25">
      <c r="A96" s="201"/>
      <c r="B96" s="155" t="s">
        <v>1375</v>
      </c>
      <c r="C96" s="204" t="s">
        <v>56</v>
      </c>
      <c r="D96" s="204" t="s">
        <v>1307</v>
      </c>
      <c r="E96" s="72">
        <f>E97+E98</f>
        <v>0</v>
      </c>
    </row>
    <row r="97" spans="1:5" x14ac:dyDescent="0.25">
      <c r="A97" s="202"/>
      <c r="B97" s="156" t="s">
        <v>1374</v>
      </c>
      <c r="C97" s="205"/>
      <c r="D97" s="205"/>
      <c r="E97" s="72">
        <v>0</v>
      </c>
    </row>
    <row r="98" spans="1:5" x14ac:dyDescent="0.25">
      <c r="A98" s="203"/>
      <c r="B98" s="157" t="s">
        <v>1376</v>
      </c>
      <c r="C98" s="206"/>
      <c r="D98" s="206"/>
      <c r="E98" s="72">
        <v>0</v>
      </c>
    </row>
    <row r="99" spans="1:5" x14ac:dyDescent="0.25">
      <c r="A99" s="201"/>
      <c r="B99" s="155" t="s">
        <v>1373</v>
      </c>
      <c r="C99" s="204" t="s">
        <v>57</v>
      </c>
      <c r="D99" s="204" t="s">
        <v>1307</v>
      </c>
      <c r="E99" s="72">
        <f>E100+E101</f>
        <v>613</v>
      </c>
    </row>
    <row r="100" spans="1:5" x14ac:dyDescent="0.25">
      <c r="A100" s="202"/>
      <c r="B100" s="156" t="s">
        <v>1374</v>
      </c>
      <c r="C100" s="205"/>
      <c r="D100" s="205"/>
      <c r="E100" s="72">
        <v>0</v>
      </c>
    </row>
    <row r="101" spans="1:5" x14ac:dyDescent="0.25">
      <c r="A101" s="203"/>
      <c r="B101" s="157" t="s">
        <v>1376</v>
      </c>
      <c r="C101" s="206"/>
      <c r="D101" s="206"/>
      <c r="E101" s="72">
        <v>613</v>
      </c>
    </row>
    <row r="102" spans="1:5" x14ac:dyDescent="0.25">
      <c r="A102" s="201"/>
      <c r="B102" s="155" t="s">
        <v>1375</v>
      </c>
      <c r="C102" s="204" t="s">
        <v>57</v>
      </c>
      <c r="D102" s="204" t="s">
        <v>1307</v>
      </c>
      <c r="E102" s="72">
        <f>E103+E104</f>
        <v>0</v>
      </c>
    </row>
    <row r="103" spans="1:5" x14ac:dyDescent="0.25">
      <c r="A103" s="202"/>
      <c r="B103" s="156" t="s">
        <v>1374</v>
      </c>
      <c r="C103" s="205"/>
      <c r="D103" s="205"/>
      <c r="E103" s="72">
        <v>0</v>
      </c>
    </row>
    <row r="104" spans="1:5" x14ac:dyDescent="0.25">
      <c r="A104" s="203"/>
      <c r="B104" s="157" t="s">
        <v>1376</v>
      </c>
      <c r="C104" s="206"/>
      <c r="D104" s="206"/>
      <c r="E104" s="72">
        <v>0</v>
      </c>
    </row>
    <row r="105" spans="1:5" ht="30" x14ac:dyDescent="0.25">
      <c r="A105" s="106"/>
      <c r="B105" s="152" t="s">
        <v>58</v>
      </c>
      <c r="C105" s="81"/>
      <c r="D105" s="81"/>
      <c r="E105" s="72"/>
    </row>
    <row r="106" spans="1:5" x14ac:dyDescent="0.25">
      <c r="A106" s="201"/>
      <c r="B106" s="155" t="s">
        <v>1373</v>
      </c>
      <c r="C106" s="204" t="s">
        <v>59</v>
      </c>
      <c r="D106" s="204" t="s">
        <v>1117</v>
      </c>
      <c r="E106" s="72">
        <f>E107+E108</f>
        <v>2005</v>
      </c>
    </row>
    <row r="107" spans="1:5" x14ac:dyDescent="0.25">
      <c r="A107" s="202"/>
      <c r="B107" s="156" t="s">
        <v>1374</v>
      </c>
      <c r="C107" s="205"/>
      <c r="D107" s="205"/>
      <c r="E107" s="35">
        <v>1177</v>
      </c>
    </row>
    <row r="108" spans="1:5" x14ac:dyDescent="0.25">
      <c r="A108" s="203"/>
      <c r="B108" s="157" t="s">
        <v>1376</v>
      </c>
      <c r="C108" s="206"/>
      <c r="D108" s="206"/>
      <c r="E108" s="35">
        <v>828</v>
      </c>
    </row>
    <row r="109" spans="1:5" x14ac:dyDescent="0.25">
      <c r="A109" s="201"/>
      <c r="B109" s="155" t="s">
        <v>1375</v>
      </c>
      <c r="C109" s="204" t="s">
        <v>59</v>
      </c>
      <c r="D109" s="204" t="s">
        <v>1117</v>
      </c>
      <c r="E109" s="72">
        <f>E110+E111</f>
        <v>0</v>
      </c>
    </row>
    <row r="110" spans="1:5" x14ac:dyDescent="0.25">
      <c r="A110" s="202"/>
      <c r="B110" s="156" t="s">
        <v>1374</v>
      </c>
      <c r="C110" s="205"/>
      <c r="D110" s="205"/>
      <c r="E110" s="72">
        <v>0</v>
      </c>
    </row>
    <row r="111" spans="1:5" x14ac:dyDescent="0.25">
      <c r="A111" s="203"/>
      <c r="B111" s="157" t="s">
        <v>1376</v>
      </c>
      <c r="C111" s="206"/>
      <c r="D111" s="206"/>
      <c r="E111" s="72">
        <v>0</v>
      </c>
    </row>
    <row r="112" spans="1:5" ht="45" x14ac:dyDescent="0.25">
      <c r="A112" s="42" t="s">
        <v>60</v>
      </c>
      <c r="B112" s="43" t="s">
        <v>69</v>
      </c>
      <c r="C112" s="44"/>
      <c r="D112" s="42"/>
      <c r="E112" s="44"/>
    </row>
    <row r="113" spans="1:5" x14ac:dyDescent="0.25">
      <c r="A113" s="42"/>
      <c r="B113" s="43" t="s">
        <v>70</v>
      </c>
      <c r="C113" s="44"/>
      <c r="D113" s="42" t="s">
        <v>9</v>
      </c>
      <c r="E113" s="45">
        <f t="shared" ref="E113:E115" si="12">E122/E131*100</f>
        <v>88.235294117647058</v>
      </c>
    </row>
    <row r="114" spans="1:5" x14ac:dyDescent="0.25">
      <c r="A114" s="42"/>
      <c r="B114" s="43" t="s">
        <v>1374</v>
      </c>
      <c r="C114" s="44"/>
      <c r="D114" s="42" t="s">
        <v>9</v>
      </c>
      <c r="E114" s="45">
        <f t="shared" si="12"/>
        <v>100</v>
      </c>
    </row>
    <row r="115" spans="1:5" x14ac:dyDescent="0.25">
      <c r="A115" s="42"/>
      <c r="B115" s="43" t="s">
        <v>1376</v>
      </c>
      <c r="C115" s="44"/>
      <c r="D115" s="42" t="s">
        <v>9</v>
      </c>
      <c r="E115" s="45">
        <f t="shared" si="12"/>
        <v>80</v>
      </c>
    </row>
    <row r="116" spans="1:5" x14ac:dyDescent="0.25">
      <c r="A116" s="42"/>
      <c r="B116" s="43" t="s">
        <v>71</v>
      </c>
      <c r="C116" s="44"/>
      <c r="D116" s="42" t="s">
        <v>9</v>
      </c>
      <c r="E116" s="45">
        <f t="shared" ref="E116:E118" si="13">E125/E131*100</f>
        <v>94.117647058823522</v>
      </c>
    </row>
    <row r="117" spans="1:5" x14ac:dyDescent="0.25">
      <c r="A117" s="42"/>
      <c r="B117" s="43" t="s">
        <v>1374</v>
      </c>
      <c r="C117" s="44"/>
      <c r="D117" s="42" t="s">
        <v>9</v>
      </c>
      <c r="E117" s="45">
        <f t="shared" si="13"/>
        <v>100</v>
      </c>
    </row>
    <row r="118" spans="1:5" x14ac:dyDescent="0.25">
      <c r="A118" s="42"/>
      <c r="B118" s="43" t="s">
        <v>1376</v>
      </c>
      <c r="C118" s="44"/>
      <c r="D118" s="42" t="s">
        <v>9</v>
      </c>
      <c r="E118" s="45">
        <f t="shared" si="13"/>
        <v>90</v>
      </c>
    </row>
    <row r="119" spans="1:5" x14ac:dyDescent="0.25">
      <c r="A119" s="42"/>
      <c r="B119" s="43" t="s">
        <v>72</v>
      </c>
      <c r="C119" s="44"/>
      <c r="D119" s="42" t="s">
        <v>9</v>
      </c>
      <c r="E119" s="45">
        <f t="shared" ref="E119:E121" si="14">E128/E131*100</f>
        <v>88.235294117647058</v>
      </c>
    </row>
    <row r="120" spans="1:5" x14ac:dyDescent="0.25">
      <c r="A120" s="42"/>
      <c r="B120" s="43" t="s">
        <v>1374</v>
      </c>
      <c r="C120" s="44"/>
      <c r="D120" s="42" t="s">
        <v>9</v>
      </c>
      <c r="E120" s="45">
        <f t="shared" si="14"/>
        <v>100</v>
      </c>
    </row>
    <row r="121" spans="1:5" x14ac:dyDescent="0.25">
      <c r="A121" s="42"/>
      <c r="B121" s="43" t="s">
        <v>1376</v>
      </c>
      <c r="C121" s="44"/>
      <c r="D121" s="42" t="s">
        <v>9</v>
      </c>
      <c r="E121" s="45">
        <f t="shared" si="14"/>
        <v>80</v>
      </c>
    </row>
    <row r="122" spans="1:5" ht="30" x14ac:dyDescent="0.25">
      <c r="A122" s="201"/>
      <c r="B122" s="155" t="s">
        <v>61</v>
      </c>
      <c r="C122" s="204" t="s">
        <v>62</v>
      </c>
      <c r="D122" s="204" t="s">
        <v>1308</v>
      </c>
      <c r="E122" s="11">
        <f>E123+E124</f>
        <v>15</v>
      </c>
    </row>
    <row r="123" spans="1:5" x14ac:dyDescent="0.25">
      <c r="A123" s="202"/>
      <c r="B123" s="156" t="s">
        <v>1374</v>
      </c>
      <c r="C123" s="205"/>
      <c r="D123" s="205"/>
      <c r="E123" s="131">
        <v>7</v>
      </c>
    </row>
    <row r="124" spans="1:5" x14ac:dyDescent="0.25">
      <c r="A124" s="203"/>
      <c r="B124" s="157" t="s">
        <v>1376</v>
      </c>
      <c r="C124" s="206"/>
      <c r="D124" s="206"/>
      <c r="E124" s="11">
        <v>8</v>
      </c>
    </row>
    <row r="125" spans="1:5" ht="45" x14ac:dyDescent="0.25">
      <c r="A125" s="201"/>
      <c r="B125" s="155" t="s">
        <v>63</v>
      </c>
      <c r="C125" s="204" t="s">
        <v>64</v>
      </c>
      <c r="D125" s="204" t="s">
        <v>1308</v>
      </c>
      <c r="E125" s="11">
        <f>E126+E127</f>
        <v>16</v>
      </c>
    </row>
    <row r="126" spans="1:5" x14ac:dyDescent="0.25">
      <c r="A126" s="202"/>
      <c r="B126" s="156" t="s">
        <v>1374</v>
      </c>
      <c r="C126" s="205"/>
      <c r="D126" s="205"/>
      <c r="E126" s="131">
        <v>7</v>
      </c>
    </row>
    <row r="127" spans="1:5" x14ac:dyDescent="0.25">
      <c r="A127" s="203"/>
      <c r="B127" s="157" t="s">
        <v>1376</v>
      </c>
      <c r="C127" s="206"/>
      <c r="D127" s="206"/>
      <c r="E127" s="11">
        <v>9</v>
      </c>
    </row>
    <row r="128" spans="1:5" ht="30" x14ac:dyDescent="0.25">
      <c r="A128" s="201"/>
      <c r="B128" s="155" t="s">
        <v>65</v>
      </c>
      <c r="C128" s="204" t="s">
        <v>66</v>
      </c>
      <c r="D128" s="204" t="s">
        <v>1308</v>
      </c>
      <c r="E128" s="11">
        <f>E129+E130</f>
        <v>15</v>
      </c>
    </row>
    <row r="129" spans="1:5" x14ac:dyDescent="0.25">
      <c r="A129" s="202"/>
      <c r="B129" s="156" t="s">
        <v>1374</v>
      </c>
      <c r="C129" s="205"/>
      <c r="D129" s="205"/>
      <c r="E129" s="131">
        <v>7</v>
      </c>
    </row>
    <row r="130" spans="1:5" x14ac:dyDescent="0.25">
      <c r="A130" s="203"/>
      <c r="B130" s="157" t="s">
        <v>1376</v>
      </c>
      <c r="C130" s="206"/>
      <c r="D130" s="206"/>
      <c r="E130" s="11">
        <v>8</v>
      </c>
    </row>
    <row r="131" spans="1:5" ht="30" x14ac:dyDescent="0.25">
      <c r="A131" s="201"/>
      <c r="B131" s="155" t="s">
        <v>67</v>
      </c>
      <c r="C131" s="204" t="s">
        <v>68</v>
      </c>
      <c r="D131" s="204" t="s">
        <v>1308</v>
      </c>
      <c r="E131" s="11">
        <f>E132+E133</f>
        <v>17</v>
      </c>
    </row>
    <row r="132" spans="1:5" x14ac:dyDescent="0.25">
      <c r="A132" s="202"/>
      <c r="B132" s="156" t="s">
        <v>1374</v>
      </c>
      <c r="C132" s="205"/>
      <c r="D132" s="205"/>
      <c r="E132" s="131">
        <v>7</v>
      </c>
    </row>
    <row r="133" spans="1:5" x14ac:dyDescent="0.25">
      <c r="A133" s="203"/>
      <c r="B133" s="157" t="s">
        <v>1376</v>
      </c>
      <c r="C133" s="206"/>
      <c r="D133" s="206"/>
      <c r="E133" s="11">
        <v>10</v>
      </c>
    </row>
    <row r="134" spans="1:5" ht="30" x14ac:dyDescent="0.25">
      <c r="A134" s="88" t="s">
        <v>74</v>
      </c>
      <c r="B134" s="112" t="s">
        <v>73</v>
      </c>
      <c r="C134" s="88" t="s">
        <v>1398</v>
      </c>
      <c r="D134" s="88" t="s">
        <v>9</v>
      </c>
      <c r="E134" s="85">
        <f>E135/E136*100</f>
        <v>64.705882352941174</v>
      </c>
    </row>
    <row r="135" spans="1:5" ht="30" x14ac:dyDescent="0.25">
      <c r="A135" s="106"/>
      <c r="B135" s="113" t="s">
        <v>75</v>
      </c>
      <c r="C135" s="81" t="s">
        <v>76</v>
      </c>
      <c r="D135" s="81" t="s">
        <v>1308</v>
      </c>
      <c r="E135" s="39">
        <v>11</v>
      </c>
    </row>
    <row r="136" spans="1:5" ht="30" x14ac:dyDescent="0.25">
      <c r="A136" s="106"/>
      <c r="B136" s="113" t="s">
        <v>67</v>
      </c>
      <c r="C136" s="81" t="s">
        <v>68</v>
      </c>
      <c r="D136" s="81" t="s">
        <v>1308</v>
      </c>
      <c r="E136" s="39">
        <v>17</v>
      </c>
    </row>
    <row r="137" spans="1:5" ht="30" x14ac:dyDescent="0.25">
      <c r="A137" s="88" t="s">
        <v>78</v>
      </c>
      <c r="B137" s="112" t="s">
        <v>77</v>
      </c>
      <c r="C137" s="88" t="s">
        <v>1398</v>
      </c>
      <c r="D137" s="88" t="s">
        <v>9</v>
      </c>
      <c r="E137" s="85">
        <f>E138/E139*100</f>
        <v>0</v>
      </c>
    </row>
    <row r="138" spans="1:5" ht="30" x14ac:dyDescent="0.25">
      <c r="A138" s="106"/>
      <c r="B138" s="113" t="s">
        <v>79</v>
      </c>
      <c r="C138" s="81" t="s">
        <v>80</v>
      </c>
      <c r="D138" s="81" t="s">
        <v>1308</v>
      </c>
      <c r="E138" s="39">
        <v>0</v>
      </c>
    </row>
    <row r="139" spans="1:5" ht="30" x14ac:dyDescent="0.25">
      <c r="A139" s="106"/>
      <c r="B139" s="113" t="s">
        <v>81</v>
      </c>
      <c r="C139" s="81" t="s">
        <v>68</v>
      </c>
      <c r="D139" s="81" t="s">
        <v>1308</v>
      </c>
      <c r="E139" s="39">
        <v>17</v>
      </c>
    </row>
    <row r="140" spans="1:5" ht="30" x14ac:dyDescent="0.25">
      <c r="A140" s="42" t="s">
        <v>83</v>
      </c>
      <c r="B140" s="43" t="s">
        <v>82</v>
      </c>
      <c r="C140" s="44"/>
      <c r="D140" s="42"/>
      <c r="E140" s="45"/>
    </row>
    <row r="141" spans="1:5" x14ac:dyDescent="0.25">
      <c r="A141" s="42"/>
      <c r="B141" s="43" t="s">
        <v>1373</v>
      </c>
      <c r="C141" s="44"/>
      <c r="D141" s="42" t="s">
        <v>1308</v>
      </c>
      <c r="E141" s="45">
        <f>E148/E155*100</f>
        <v>0</v>
      </c>
    </row>
    <row r="142" spans="1:5" x14ac:dyDescent="0.25">
      <c r="A142" s="42"/>
      <c r="B142" s="43" t="s">
        <v>1374</v>
      </c>
      <c r="C142" s="44"/>
      <c r="D142" s="42" t="s">
        <v>1308</v>
      </c>
      <c r="E142" s="45">
        <f t="shared" ref="E142" si="15">E149/E156*100</f>
        <v>0</v>
      </c>
    </row>
    <row r="143" spans="1:5" x14ac:dyDescent="0.25">
      <c r="A143" s="42"/>
      <c r="B143" s="43" t="s">
        <v>1376</v>
      </c>
      <c r="C143" s="44"/>
      <c r="D143" s="42" t="s">
        <v>1308</v>
      </c>
      <c r="E143" s="45">
        <f t="shared" ref="E143" si="16">E150/E157*100</f>
        <v>0</v>
      </c>
    </row>
    <row r="144" spans="1:5" x14ac:dyDescent="0.25">
      <c r="A144" s="42"/>
      <c r="B144" s="43" t="s">
        <v>1375</v>
      </c>
      <c r="C144" s="44"/>
      <c r="D144" s="42" t="s">
        <v>1308</v>
      </c>
      <c r="E144" s="45" t="e">
        <f>E151/E158*100</f>
        <v>#DIV/0!</v>
      </c>
    </row>
    <row r="145" spans="1:5" x14ac:dyDescent="0.25">
      <c r="A145" s="42"/>
      <c r="B145" s="43" t="s">
        <v>1374</v>
      </c>
      <c r="C145" s="44"/>
      <c r="D145" s="42" t="s">
        <v>1308</v>
      </c>
      <c r="E145" s="45" t="e">
        <f t="shared" ref="E145" si="17">E152/E159*100</f>
        <v>#DIV/0!</v>
      </c>
    </row>
    <row r="146" spans="1:5" x14ac:dyDescent="0.25">
      <c r="A146" s="42"/>
      <c r="B146" s="43" t="s">
        <v>1376</v>
      </c>
      <c r="C146" s="44"/>
      <c r="D146" s="42" t="s">
        <v>1308</v>
      </c>
      <c r="E146" s="45" t="e">
        <f t="shared" ref="E146" si="18">E153/E160*100</f>
        <v>#DIV/0!</v>
      </c>
    </row>
    <row r="147" spans="1:5" ht="45" x14ac:dyDescent="0.25">
      <c r="A147" s="8"/>
      <c r="B147" s="154" t="s">
        <v>84</v>
      </c>
      <c r="C147" s="6"/>
      <c r="D147" s="6"/>
      <c r="E147" s="11"/>
    </row>
    <row r="148" spans="1:5" x14ac:dyDescent="0.25">
      <c r="A148" s="201"/>
      <c r="B148" s="155" t="s">
        <v>1373</v>
      </c>
      <c r="C148" s="204" t="s">
        <v>85</v>
      </c>
      <c r="D148" s="204" t="s">
        <v>1308</v>
      </c>
      <c r="E148" s="11">
        <f>E149+E150</f>
        <v>0</v>
      </c>
    </row>
    <row r="149" spans="1:5" x14ac:dyDescent="0.25">
      <c r="A149" s="202"/>
      <c r="B149" s="156" t="s">
        <v>1374</v>
      </c>
      <c r="C149" s="205"/>
      <c r="D149" s="205" t="s">
        <v>1308</v>
      </c>
      <c r="E149" s="11">
        <v>0</v>
      </c>
    </row>
    <row r="150" spans="1:5" x14ac:dyDescent="0.25">
      <c r="A150" s="203"/>
      <c r="B150" s="157" t="s">
        <v>1376</v>
      </c>
      <c r="C150" s="206"/>
      <c r="D150" s="206" t="s">
        <v>1308</v>
      </c>
      <c r="E150" s="11">
        <v>0</v>
      </c>
    </row>
    <row r="151" spans="1:5" x14ac:dyDescent="0.25">
      <c r="A151" s="201"/>
      <c r="B151" s="155" t="s">
        <v>1375</v>
      </c>
      <c r="C151" s="204" t="s">
        <v>85</v>
      </c>
      <c r="D151" s="204" t="s">
        <v>1308</v>
      </c>
      <c r="E151" s="11">
        <f>E152+E153</f>
        <v>0</v>
      </c>
    </row>
    <row r="152" spans="1:5" x14ac:dyDescent="0.25">
      <c r="A152" s="202"/>
      <c r="B152" s="156" t="s">
        <v>1374</v>
      </c>
      <c r="C152" s="205"/>
      <c r="D152" s="205" t="s">
        <v>1308</v>
      </c>
      <c r="E152" s="11">
        <v>0</v>
      </c>
    </row>
    <row r="153" spans="1:5" x14ac:dyDescent="0.25">
      <c r="A153" s="203"/>
      <c r="B153" s="157" t="s">
        <v>1376</v>
      </c>
      <c r="C153" s="206"/>
      <c r="D153" s="206" t="s">
        <v>1308</v>
      </c>
      <c r="E153" s="11">
        <v>0</v>
      </c>
    </row>
    <row r="154" spans="1:5" ht="30" x14ac:dyDescent="0.25">
      <c r="A154" s="8"/>
      <c r="B154" s="154" t="s">
        <v>86</v>
      </c>
      <c r="C154" s="6"/>
      <c r="D154" s="6"/>
      <c r="E154" s="35"/>
    </row>
    <row r="155" spans="1:5" x14ac:dyDescent="0.25">
      <c r="A155" s="201"/>
      <c r="B155" s="155" t="s">
        <v>1373</v>
      </c>
      <c r="C155" s="204" t="s">
        <v>87</v>
      </c>
      <c r="D155" s="204" t="s">
        <v>1117</v>
      </c>
      <c r="E155" s="35">
        <f>E156+E157</f>
        <v>1696</v>
      </c>
    </row>
    <row r="156" spans="1:5" x14ac:dyDescent="0.25">
      <c r="A156" s="202"/>
      <c r="B156" s="156" t="s">
        <v>1374</v>
      </c>
      <c r="C156" s="205"/>
      <c r="D156" s="205"/>
      <c r="E156" s="11">
        <v>987</v>
      </c>
    </row>
    <row r="157" spans="1:5" x14ac:dyDescent="0.25">
      <c r="A157" s="203"/>
      <c r="B157" s="157" t="s">
        <v>1376</v>
      </c>
      <c r="C157" s="206"/>
      <c r="D157" s="206"/>
      <c r="E157" s="35">
        <v>709</v>
      </c>
    </row>
    <row r="158" spans="1:5" x14ac:dyDescent="0.25">
      <c r="A158" s="201"/>
      <c r="B158" s="155" t="s">
        <v>1375</v>
      </c>
      <c r="C158" s="204" t="s">
        <v>87</v>
      </c>
      <c r="D158" s="204" t="s">
        <v>1117</v>
      </c>
      <c r="E158" s="35">
        <f>E159+E160</f>
        <v>0</v>
      </c>
    </row>
    <row r="159" spans="1:5" x14ac:dyDescent="0.25">
      <c r="A159" s="202"/>
      <c r="B159" s="156" t="s">
        <v>1374</v>
      </c>
      <c r="C159" s="205"/>
      <c r="D159" s="205"/>
      <c r="E159" s="35">
        <v>0</v>
      </c>
    </row>
    <row r="160" spans="1:5" ht="15" customHeight="1" x14ac:dyDescent="0.25">
      <c r="A160" s="203"/>
      <c r="B160" s="157" t="s">
        <v>1376</v>
      </c>
      <c r="C160" s="206"/>
      <c r="D160" s="206"/>
      <c r="E160" s="35">
        <v>0</v>
      </c>
    </row>
    <row r="161" spans="1:5" ht="30" x14ac:dyDescent="0.25">
      <c r="A161" s="47" t="s">
        <v>89</v>
      </c>
      <c r="B161" s="48" t="s">
        <v>88</v>
      </c>
      <c r="C161" s="44"/>
      <c r="D161" s="44"/>
      <c r="E161" s="44"/>
    </row>
    <row r="162" spans="1:5" ht="45" customHeight="1" x14ac:dyDescent="0.25">
      <c r="A162" s="88" t="s">
        <v>91</v>
      </c>
      <c r="B162" s="112" t="s">
        <v>90</v>
      </c>
      <c r="C162" s="207" t="s">
        <v>1398</v>
      </c>
      <c r="D162" s="207" t="s">
        <v>9</v>
      </c>
      <c r="E162" s="85">
        <f t="shared" ref="E162:E164" si="19">E165/E168*100</f>
        <v>0</v>
      </c>
    </row>
    <row r="163" spans="1:5" ht="15" customHeight="1" x14ac:dyDescent="0.25">
      <c r="A163" s="88"/>
      <c r="B163" s="43" t="s">
        <v>1374</v>
      </c>
      <c r="C163" s="208"/>
      <c r="D163" s="208"/>
      <c r="E163" s="85">
        <f t="shared" si="19"/>
        <v>0</v>
      </c>
    </row>
    <row r="164" spans="1:5" x14ac:dyDescent="0.25">
      <c r="A164" s="88"/>
      <c r="B164" s="43" t="s">
        <v>1376</v>
      </c>
      <c r="C164" s="209"/>
      <c r="D164" s="209"/>
      <c r="E164" s="85">
        <f t="shared" si="19"/>
        <v>0</v>
      </c>
    </row>
    <row r="165" spans="1:5" ht="45" x14ac:dyDescent="0.25">
      <c r="A165" s="201"/>
      <c r="B165" s="155" t="s">
        <v>92</v>
      </c>
      <c r="C165" s="204" t="s">
        <v>93</v>
      </c>
      <c r="D165" s="204" t="s">
        <v>1117</v>
      </c>
      <c r="E165" s="39">
        <f>E166+E167</f>
        <v>0</v>
      </c>
    </row>
    <row r="166" spans="1:5" x14ac:dyDescent="0.25">
      <c r="A166" s="202"/>
      <c r="B166" s="156" t="s">
        <v>1374</v>
      </c>
      <c r="C166" s="205"/>
      <c r="D166" s="205"/>
      <c r="E166" s="39">
        <v>0</v>
      </c>
    </row>
    <row r="167" spans="1:5" x14ac:dyDescent="0.25">
      <c r="A167" s="203"/>
      <c r="B167" s="157" t="s">
        <v>1376</v>
      </c>
      <c r="C167" s="206"/>
      <c r="D167" s="206"/>
      <c r="E167" s="39">
        <v>0</v>
      </c>
    </row>
    <row r="168" spans="1:5" ht="45" x14ac:dyDescent="0.25">
      <c r="A168" s="201"/>
      <c r="B168" s="155" t="s">
        <v>19</v>
      </c>
      <c r="C168" s="204" t="s">
        <v>94</v>
      </c>
      <c r="D168" s="204" t="s">
        <v>1117</v>
      </c>
      <c r="E168" s="39">
        <f>E169+E170</f>
        <v>2005</v>
      </c>
    </row>
    <row r="169" spans="1:5" x14ac:dyDescent="0.25">
      <c r="A169" s="202"/>
      <c r="B169" s="156" t="s">
        <v>1374</v>
      </c>
      <c r="C169" s="205"/>
      <c r="D169" s="205"/>
      <c r="E169" s="35">
        <v>1177</v>
      </c>
    </row>
    <row r="170" spans="1:5" x14ac:dyDescent="0.25">
      <c r="A170" s="203"/>
      <c r="B170" s="157" t="s">
        <v>1376</v>
      </c>
      <c r="C170" s="206"/>
      <c r="D170" s="206"/>
      <c r="E170" s="35">
        <v>828</v>
      </c>
    </row>
    <row r="171" spans="1:5" ht="30" x14ac:dyDescent="0.25">
      <c r="A171" s="42" t="s">
        <v>96</v>
      </c>
      <c r="B171" s="43" t="s">
        <v>95</v>
      </c>
      <c r="C171" s="207"/>
      <c r="D171" s="207" t="s">
        <v>9</v>
      </c>
      <c r="E171" s="45">
        <f t="shared" ref="E171:E173" si="20">E174/E177*100</f>
        <v>0.44887780548628431</v>
      </c>
    </row>
    <row r="172" spans="1:5" x14ac:dyDescent="0.25">
      <c r="A172" s="42"/>
      <c r="B172" s="43" t="s">
        <v>1374</v>
      </c>
      <c r="C172" s="208"/>
      <c r="D172" s="208"/>
      <c r="E172" s="45">
        <f t="shared" si="20"/>
        <v>0.42480883602378933</v>
      </c>
    </row>
    <row r="173" spans="1:5" x14ac:dyDescent="0.25">
      <c r="A173" s="42"/>
      <c r="B173" s="43" t="s">
        <v>1376</v>
      </c>
      <c r="C173" s="209"/>
      <c r="D173" s="209"/>
      <c r="E173" s="45">
        <f t="shared" si="20"/>
        <v>0.48309178743961351</v>
      </c>
    </row>
    <row r="174" spans="1:5" ht="45" x14ac:dyDescent="0.25">
      <c r="A174" s="201"/>
      <c r="B174" s="155" t="s">
        <v>97</v>
      </c>
      <c r="C174" s="204" t="s">
        <v>98</v>
      </c>
      <c r="D174" s="204" t="s">
        <v>1117</v>
      </c>
      <c r="E174" s="35">
        <f>E175+E176</f>
        <v>9</v>
      </c>
    </row>
    <row r="175" spans="1:5" x14ac:dyDescent="0.25">
      <c r="A175" s="202"/>
      <c r="B175" s="156" t="s">
        <v>1374</v>
      </c>
      <c r="C175" s="205"/>
      <c r="D175" s="205"/>
      <c r="E175" s="39">
        <v>5</v>
      </c>
    </row>
    <row r="176" spans="1:5" x14ac:dyDescent="0.25">
      <c r="A176" s="203"/>
      <c r="B176" s="157" t="s">
        <v>1376</v>
      </c>
      <c r="C176" s="206"/>
      <c r="D176" s="206"/>
      <c r="E176" s="39">
        <v>4</v>
      </c>
    </row>
    <row r="177" spans="1:5" ht="45" x14ac:dyDescent="0.25">
      <c r="A177" s="201"/>
      <c r="B177" s="155" t="s">
        <v>19</v>
      </c>
      <c r="C177" s="204" t="s">
        <v>20</v>
      </c>
      <c r="D177" s="204" t="s">
        <v>1117</v>
      </c>
      <c r="E177" s="39">
        <f>E178+E179</f>
        <v>2005</v>
      </c>
    </row>
    <row r="178" spans="1:5" x14ac:dyDescent="0.25">
      <c r="A178" s="202"/>
      <c r="B178" s="156" t="s">
        <v>1374</v>
      </c>
      <c r="C178" s="205"/>
      <c r="D178" s="205"/>
      <c r="E178" s="35">
        <v>1177</v>
      </c>
    </row>
    <row r="179" spans="1:5" x14ac:dyDescent="0.25">
      <c r="A179" s="203"/>
      <c r="B179" s="157" t="s">
        <v>1376</v>
      </c>
      <c r="C179" s="206"/>
      <c r="D179" s="206"/>
      <c r="E179" s="35">
        <v>828</v>
      </c>
    </row>
    <row r="180" spans="1:5" ht="60" hidden="1" customHeight="1" x14ac:dyDescent="0.25">
      <c r="A180" s="36" t="s">
        <v>1602</v>
      </c>
      <c r="B180" s="64" t="s">
        <v>1603</v>
      </c>
      <c r="C180" s="65" t="s">
        <v>1639</v>
      </c>
      <c r="D180" s="36"/>
      <c r="E180" s="37"/>
    </row>
    <row r="181" spans="1:5" ht="30" hidden="1" customHeight="1" x14ac:dyDescent="0.25">
      <c r="A181" s="36"/>
      <c r="B181" s="64" t="s">
        <v>1604</v>
      </c>
      <c r="C181" s="8"/>
      <c r="D181" s="36" t="s">
        <v>9</v>
      </c>
      <c r="E181" s="37"/>
    </row>
    <row r="182" spans="1:5" ht="15" hidden="1" customHeight="1" x14ac:dyDescent="0.25">
      <c r="A182" s="36"/>
      <c r="B182" s="64" t="s">
        <v>1605</v>
      </c>
      <c r="C182" s="8"/>
      <c r="D182" s="36" t="s">
        <v>9</v>
      </c>
      <c r="E182" s="37"/>
    </row>
    <row r="183" spans="1:5" ht="15" hidden="1" customHeight="1" x14ac:dyDescent="0.25">
      <c r="A183" s="36"/>
      <c r="B183" s="64" t="s">
        <v>1606</v>
      </c>
      <c r="C183" s="8"/>
      <c r="D183" s="36" t="s">
        <v>9</v>
      </c>
      <c r="E183" s="37"/>
    </row>
    <row r="184" spans="1:5" hidden="1" x14ac:dyDescent="0.25">
      <c r="A184" s="36"/>
      <c r="B184" s="64" t="s">
        <v>1607</v>
      </c>
      <c r="C184" s="8"/>
      <c r="D184" s="36" t="s">
        <v>9</v>
      </c>
      <c r="E184" s="37"/>
    </row>
    <row r="185" spans="1:5" hidden="1" x14ac:dyDescent="0.25">
      <c r="A185" s="36"/>
      <c r="B185" s="64" t="s">
        <v>1608</v>
      </c>
      <c r="C185" s="8"/>
      <c r="D185" s="36" t="s">
        <v>9</v>
      </c>
      <c r="E185" s="37"/>
    </row>
    <row r="186" spans="1:5" hidden="1" x14ac:dyDescent="0.25">
      <c r="A186" s="36"/>
      <c r="B186" s="64" t="s">
        <v>1609</v>
      </c>
      <c r="C186" s="8"/>
      <c r="D186" s="36" t="s">
        <v>9</v>
      </c>
      <c r="E186" s="37"/>
    </row>
    <row r="187" spans="1:5" hidden="1" x14ac:dyDescent="0.25">
      <c r="A187" s="36"/>
      <c r="B187" s="64" t="s">
        <v>1610</v>
      </c>
      <c r="C187" s="8"/>
      <c r="D187" s="36" t="s">
        <v>9</v>
      </c>
      <c r="E187" s="37"/>
    </row>
    <row r="188" spans="1:5" hidden="1" x14ac:dyDescent="0.25">
      <c r="A188" s="36"/>
      <c r="B188" s="64" t="s">
        <v>1611</v>
      </c>
      <c r="C188" s="8"/>
      <c r="D188" s="36" t="s">
        <v>9</v>
      </c>
      <c r="E188" s="37"/>
    </row>
    <row r="189" spans="1:5" hidden="1" x14ac:dyDescent="0.25">
      <c r="A189" s="36"/>
      <c r="B189" s="64" t="s">
        <v>1612</v>
      </c>
      <c r="C189" s="8"/>
      <c r="D189" s="36" t="s">
        <v>9</v>
      </c>
      <c r="E189" s="37"/>
    </row>
    <row r="190" spans="1:5" hidden="1" x14ac:dyDescent="0.25">
      <c r="A190" s="36"/>
      <c r="B190" s="64" t="s">
        <v>1613</v>
      </c>
      <c r="C190" s="8"/>
      <c r="D190" s="36" t="s">
        <v>9</v>
      </c>
      <c r="E190" s="37"/>
    </row>
    <row r="191" spans="1:5" ht="30" hidden="1" x14ac:dyDescent="0.25">
      <c r="A191" s="36"/>
      <c r="B191" s="64" t="s">
        <v>1614</v>
      </c>
      <c r="C191" s="8"/>
      <c r="D191" s="36" t="s">
        <v>9</v>
      </c>
      <c r="E191" s="37"/>
    </row>
    <row r="192" spans="1:5" hidden="1" x14ac:dyDescent="0.25">
      <c r="A192" s="36"/>
      <c r="B192" s="64" t="s">
        <v>1615</v>
      </c>
      <c r="C192" s="8"/>
      <c r="D192" s="36" t="s">
        <v>9</v>
      </c>
      <c r="E192" s="37"/>
    </row>
    <row r="193" spans="1:5" hidden="1" x14ac:dyDescent="0.25">
      <c r="A193" s="36"/>
      <c r="B193" s="64" t="s">
        <v>1616</v>
      </c>
      <c r="C193" s="8"/>
      <c r="D193" s="36" t="s">
        <v>9</v>
      </c>
      <c r="E193" s="37"/>
    </row>
    <row r="194" spans="1:5" ht="30" hidden="1" x14ac:dyDescent="0.25">
      <c r="A194" s="36"/>
      <c r="B194" s="64" t="s">
        <v>1617</v>
      </c>
      <c r="C194" s="8"/>
      <c r="D194" s="36" t="s">
        <v>9</v>
      </c>
      <c r="E194" s="37"/>
    </row>
    <row r="195" spans="1:5" hidden="1" x14ac:dyDescent="0.25">
      <c r="A195" s="36"/>
      <c r="B195" s="64" t="s">
        <v>1618</v>
      </c>
      <c r="C195" s="8"/>
      <c r="D195" s="36" t="s">
        <v>9</v>
      </c>
      <c r="E195" s="37"/>
    </row>
    <row r="196" spans="1:5" ht="45" hidden="1" x14ac:dyDescent="0.25">
      <c r="A196" s="36" t="s">
        <v>1619</v>
      </c>
      <c r="B196" s="64" t="s">
        <v>1620</v>
      </c>
      <c r="C196" s="65" t="s">
        <v>1639</v>
      </c>
      <c r="D196" s="36"/>
      <c r="E196" s="37"/>
    </row>
    <row r="197" spans="1:5" ht="30" hidden="1" x14ac:dyDescent="0.25">
      <c r="A197" s="36"/>
      <c r="B197" s="64" t="s">
        <v>1604</v>
      </c>
      <c r="C197" s="8"/>
      <c r="D197" s="36" t="s">
        <v>9</v>
      </c>
      <c r="E197" s="37"/>
    </row>
    <row r="198" spans="1:5" hidden="1" x14ac:dyDescent="0.25">
      <c r="A198" s="36"/>
      <c r="B198" s="64" t="s">
        <v>1605</v>
      </c>
      <c r="C198" s="8"/>
      <c r="D198" s="36" t="s">
        <v>9</v>
      </c>
      <c r="E198" s="37"/>
    </row>
    <row r="199" spans="1:5" hidden="1" x14ac:dyDescent="0.25">
      <c r="A199" s="36"/>
      <c r="B199" s="64" t="s">
        <v>1606</v>
      </c>
      <c r="C199" s="8"/>
      <c r="D199" s="36" t="s">
        <v>9</v>
      </c>
      <c r="E199" s="37"/>
    </row>
    <row r="200" spans="1:5" hidden="1" x14ac:dyDescent="0.25">
      <c r="A200" s="36"/>
      <c r="B200" s="64" t="s">
        <v>1607</v>
      </c>
      <c r="C200" s="8"/>
      <c r="D200" s="36" t="s">
        <v>9</v>
      </c>
      <c r="E200" s="37"/>
    </row>
    <row r="201" spans="1:5" hidden="1" x14ac:dyDescent="0.25">
      <c r="A201" s="36"/>
      <c r="B201" s="64" t="s">
        <v>1608</v>
      </c>
      <c r="C201" s="8"/>
      <c r="D201" s="36" t="s">
        <v>9</v>
      </c>
      <c r="E201" s="37"/>
    </row>
    <row r="202" spans="1:5" hidden="1" x14ac:dyDescent="0.25">
      <c r="A202" s="36"/>
      <c r="B202" s="64" t="s">
        <v>1609</v>
      </c>
      <c r="C202" s="8"/>
      <c r="D202" s="36" t="s">
        <v>9</v>
      </c>
      <c r="E202" s="37"/>
    </row>
    <row r="203" spans="1:5" hidden="1" x14ac:dyDescent="0.25">
      <c r="A203" s="36"/>
      <c r="B203" s="64" t="s">
        <v>1610</v>
      </c>
      <c r="C203" s="8"/>
      <c r="D203" s="36" t="s">
        <v>9</v>
      </c>
      <c r="E203" s="37"/>
    </row>
    <row r="204" spans="1:5" hidden="1" x14ac:dyDescent="0.25">
      <c r="A204" s="36"/>
      <c r="B204" s="64" t="s">
        <v>1611</v>
      </c>
      <c r="C204" s="8"/>
      <c r="D204" s="36" t="s">
        <v>9</v>
      </c>
      <c r="E204" s="37"/>
    </row>
    <row r="205" spans="1:5" hidden="1" x14ac:dyDescent="0.25">
      <c r="A205" s="36"/>
      <c r="B205" s="64" t="s">
        <v>1612</v>
      </c>
      <c r="C205" s="8"/>
      <c r="D205" s="36" t="s">
        <v>9</v>
      </c>
      <c r="E205" s="37"/>
    </row>
    <row r="206" spans="1:5" hidden="1" x14ac:dyDescent="0.25">
      <c r="A206" s="36"/>
      <c r="B206" s="64" t="s">
        <v>1613</v>
      </c>
      <c r="C206" s="8"/>
      <c r="D206" s="36" t="s">
        <v>9</v>
      </c>
      <c r="E206" s="37"/>
    </row>
    <row r="207" spans="1:5" ht="30" hidden="1" x14ac:dyDescent="0.25">
      <c r="A207" s="36"/>
      <c r="B207" s="64" t="s">
        <v>1614</v>
      </c>
      <c r="C207" s="8"/>
      <c r="D207" s="36" t="s">
        <v>9</v>
      </c>
      <c r="E207" s="37"/>
    </row>
    <row r="208" spans="1:5" hidden="1" x14ac:dyDescent="0.25">
      <c r="A208" s="36"/>
      <c r="B208" s="64" t="s">
        <v>1615</v>
      </c>
      <c r="C208" s="8"/>
      <c r="D208" s="36" t="s">
        <v>9</v>
      </c>
      <c r="E208" s="37"/>
    </row>
    <row r="209" spans="1:5" hidden="1" x14ac:dyDescent="0.25">
      <c r="A209" s="36"/>
      <c r="B209" s="64" t="s">
        <v>1616</v>
      </c>
      <c r="C209" s="8"/>
      <c r="D209" s="36" t="s">
        <v>9</v>
      </c>
      <c r="E209" s="37"/>
    </row>
    <row r="210" spans="1:5" ht="30" hidden="1" x14ac:dyDescent="0.25">
      <c r="A210" s="36"/>
      <c r="B210" s="64" t="s">
        <v>1617</v>
      </c>
      <c r="C210" s="8"/>
      <c r="D210" s="36" t="s">
        <v>9</v>
      </c>
      <c r="E210" s="37"/>
    </row>
    <row r="211" spans="1:5" hidden="1" x14ac:dyDescent="0.25">
      <c r="A211" s="36"/>
      <c r="B211" s="64" t="s">
        <v>1618</v>
      </c>
      <c r="C211" s="8"/>
      <c r="D211" s="36" t="s">
        <v>9</v>
      </c>
      <c r="E211" s="37"/>
    </row>
    <row r="212" spans="1:5" ht="45" hidden="1" x14ac:dyDescent="0.25">
      <c r="A212" s="36" t="s">
        <v>1621</v>
      </c>
      <c r="B212" s="64" t="s">
        <v>1622</v>
      </c>
      <c r="C212" s="65" t="s">
        <v>1639</v>
      </c>
      <c r="D212" s="36" t="s">
        <v>9</v>
      </c>
      <c r="E212" s="37"/>
    </row>
    <row r="213" spans="1:5" ht="30" x14ac:dyDescent="0.25">
      <c r="A213" s="47" t="s">
        <v>100</v>
      </c>
      <c r="B213" s="48" t="s">
        <v>99</v>
      </c>
      <c r="C213" s="44"/>
      <c r="D213" s="44"/>
      <c r="E213" s="44"/>
    </row>
    <row r="214" spans="1:5" ht="30" x14ac:dyDescent="0.25">
      <c r="A214" s="88" t="s">
        <v>102</v>
      </c>
      <c r="B214" s="112" t="s">
        <v>101</v>
      </c>
      <c r="C214" s="207" t="s">
        <v>1398</v>
      </c>
      <c r="D214" s="207" t="s">
        <v>1309</v>
      </c>
      <c r="E214" s="85">
        <f t="shared" ref="E214:E216" si="21">E217/E220</f>
        <v>29.111458333333335</v>
      </c>
    </row>
    <row r="215" spans="1:5" x14ac:dyDescent="0.25">
      <c r="A215" s="88"/>
      <c r="B215" s="43" t="s">
        <v>1374</v>
      </c>
      <c r="C215" s="208"/>
      <c r="D215" s="208"/>
      <c r="E215" s="85">
        <f t="shared" si="21"/>
        <v>25.647636039250671</v>
      </c>
    </row>
    <row r="216" spans="1:5" x14ac:dyDescent="0.25">
      <c r="A216" s="88"/>
      <c r="B216" s="43" t="s">
        <v>1376</v>
      </c>
      <c r="C216" s="209"/>
      <c r="D216" s="209"/>
      <c r="E216" s="85">
        <f t="shared" si="21"/>
        <v>33.971214017521902</v>
      </c>
    </row>
    <row r="217" spans="1:5" ht="45" x14ac:dyDescent="0.25">
      <c r="A217" s="201"/>
      <c r="B217" s="155" t="s">
        <v>103</v>
      </c>
      <c r="C217" s="204" t="s">
        <v>104</v>
      </c>
      <c r="D217" s="204" t="s">
        <v>1309</v>
      </c>
      <c r="E217" s="72">
        <f>E218+E219</f>
        <v>55894</v>
      </c>
    </row>
    <row r="218" spans="1:5" x14ac:dyDescent="0.25">
      <c r="A218" s="202"/>
      <c r="B218" s="156" t="s">
        <v>1374</v>
      </c>
      <c r="C218" s="205"/>
      <c r="D218" s="205"/>
      <c r="E218" s="72">
        <v>28751</v>
      </c>
    </row>
    <row r="219" spans="1:5" x14ac:dyDescent="0.25">
      <c r="A219" s="203"/>
      <c r="B219" s="157" t="s">
        <v>1376</v>
      </c>
      <c r="C219" s="206"/>
      <c r="D219" s="206"/>
      <c r="E219" s="72">
        <v>27143</v>
      </c>
    </row>
    <row r="220" spans="1:5" ht="45" x14ac:dyDescent="0.25">
      <c r="A220" s="201"/>
      <c r="B220" s="155" t="s">
        <v>105</v>
      </c>
      <c r="C220" s="204" t="s">
        <v>106</v>
      </c>
      <c r="D220" s="204" t="s">
        <v>1117</v>
      </c>
      <c r="E220" s="72">
        <f>E221+E222</f>
        <v>1920</v>
      </c>
    </row>
    <row r="221" spans="1:5" x14ac:dyDescent="0.25">
      <c r="A221" s="202"/>
      <c r="B221" s="156" t="s">
        <v>1374</v>
      </c>
      <c r="C221" s="205"/>
      <c r="D221" s="205"/>
      <c r="E221" s="72">
        <v>1121</v>
      </c>
    </row>
    <row r="222" spans="1:5" x14ac:dyDescent="0.25">
      <c r="A222" s="203"/>
      <c r="B222" s="157" t="s">
        <v>1376</v>
      </c>
      <c r="C222" s="206"/>
      <c r="D222" s="206"/>
      <c r="E222" s="72">
        <v>799</v>
      </c>
    </row>
    <row r="223" spans="1:5" ht="45" x14ac:dyDescent="0.25">
      <c r="A223" s="47" t="s">
        <v>109</v>
      </c>
      <c r="B223" s="48" t="s">
        <v>108</v>
      </c>
      <c r="C223" s="44"/>
      <c r="D223" s="44"/>
      <c r="E223" s="44"/>
    </row>
    <row r="224" spans="1:5" ht="15" customHeight="1" x14ac:dyDescent="0.25">
      <c r="A224" s="42" t="s">
        <v>111</v>
      </c>
      <c r="B224" s="43" t="s">
        <v>110</v>
      </c>
      <c r="C224" s="207"/>
      <c r="D224" s="207" t="s">
        <v>9</v>
      </c>
      <c r="E224" s="45"/>
    </row>
    <row r="225" spans="1:5" x14ac:dyDescent="0.25">
      <c r="A225" s="42"/>
      <c r="B225" s="43" t="s">
        <v>1373</v>
      </c>
      <c r="C225" s="208"/>
      <c r="D225" s="208"/>
      <c r="E225" s="45">
        <f t="shared" ref="E225:E226" si="22">E228/E231*100</f>
        <v>100</v>
      </c>
    </row>
    <row r="226" spans="1:5" x14ac:dyDescent="0.25">
      <c r="A226" s="42"/>
      <c r="B226" s="43" t="s">
        <v>1375</v>
      </c>
      <c r="C226" s="209"/>
      <c r="D226" s="209"/>
      <c r="E226" s="45" t="e">
        <f t="shared" si="22"/>
        <v>#DIV/0!</v>
      </c>
    </row>
    <row r="227" spans="1:5" ht="30" x14ac:dyDescent="0.25">
      <c r="A227" s="201"/>
      <c r="B227" s="155" t="s">
        <v>112</v>
      </c>
      <c r="C227" s="204" t="s">
        <v>113</v>
      </c>
      <c r="D227" s="204" t="s">
        <v>1308</v>
      </c>
      <c r="E227" s="11"/>
    </row>
    <row r="228" spans="1:5" x14ac:dyDescent="0.25">
      <c r="A228" s="202"/>
      <c r="B228" s="156" t="s">
        <v>1373</v>
      </c>
      <c r="C228" s="205"/>
      <c r="D228" s="205"/>
      <c r="E228" s="11">
        <v>17</v>
      </c>
    </row>
    <row r="229" spans="1:5" x14ac:dyDescent="0.25">
      <c r="A229" s="203"/>
      <c r="B229" s="157" t="s">
        <v>1375</v>
      </c>
      <c r="C229" s="206"/>
      <c r="D229" s="206"/>
      <c r="E229" s="11">
        <v>0</v>
      </c>
    </row>
    <row r="230" spans="1:5" ht="45" x14ac:dyDescent="0.25">
      <c r="A230" s="201"/>
      <c r="B230" s="155" t="s">
        <v>115</v>
      </c>
      <c r="C230" s="204" t="s">
        <v>114</v>
      </c>
      <c r="D230" s="204" t="s">
        <v>1308</v>
      </c>
      <c r="E230" s="11"/>
    </row>
    <row r="231" spans="1:5" x14ac:dyDescent="0.25">
      <c r="A231" s="202"/>
      <c r="B231" s="156" t="s">
        <v>1373</v>
      </c>
      <c r="C231" s="205"/>
      <c r="D231" s="205"/>
      <c r="E231" s="11">
        <v>17</v>
      </c>
    </row>
    <row r="232" spans="1:5" x14ac:dyDescent="0.25">
      <c r="A232" s="203"/>
      <c r="B232" s="157" t="s">
        <v>1375</v>
      </c>
      <c r="C232" s="206"/>
      <c r="D232" s="206"/>
      <c r="E232" s="11">
        <v>0</v>
      </c>
    </row>
    <row r="233" spans="1:5" ht="30" x14ac:dyDescent="0.25">
      <c r="A233" s="47" t="s">
        <v>117</v>
      </c>
      <c r="B233" s="48" t="s">
        <v>116</v>
      </c>
      <c r="C233" s="44"/>
      <c r="D233" s="44"/>
      <c r="E233" s="44"/>
    </row>
    <row r="234" spans="1:5" ht="30.75" customHeight="1" x14ac:dyDescent="0.25">
      <c r="A234" s="88" t="s">
        <v>119</v>
      </c>
      <c r="B234" s="112" t="s">
        <v>118</v>
      </c>
      <c r="C234" s="207" t="s">
        <v>1398</v>
      </c>
      <c r="D234" s="207" t="s">
        <v>1310</v>
      </c>
      <c r="E234" s="85"/>
    </row>
    <row r="235" spans="1:5" x14ac:dyDescent="0.25">
      <c r="A235" s="88"/>
      <c r="B235" s="112" t="s">
        <v>1373</v>
      </c>
      <c r="C235" s="208"/>
      <c r="D235" s="208"/>
      <c r="E235" s="85">
        <f t="shared" ref="E235:E236" si="23">E238/E241</f>
        <v>209.16994791666667</v>
      </c>
    </row>
    <row r="236" spans="1:5" x14ac:dyDescent="0.25">
      <c r="A236" s="88"/>
      <c r="B236" s="112" t="s">
        <v>1375</v>
      </c>
      <c r="C236" s="209"/>
      <c r="D236" s="209"/>
      <c r="E236" s="85" t="e">
        <f t="shared" si="23"/>
        <v>#DIV/0!</v>
      </c>
    </row>
    <row r="237" spans="1:5" ht="30" x14ac:dyDescent="0.25">
      <c r="A237" s="201"/>
      <c r="B237" s="155" t="s">
        <v>120</v>
      </c>
      <c r="C237" s="204" t="s">
        <v>121</v>
      </c>
      <c r="D237" s="204" t="s">
        <v>1310</v>
      </c>
      <c r="E237" s="114"/>
    </row>
    <row r="238" spans="1:5" x14ac:dyDescent="0.25">
      <c r="A238" s="202"/>
      <c r="B238" s="156" t="s">
        <v>1373</v>
      </c>
      <c r="C238" s="205"/>
      <c r="D238" s="205"/>
      <c r="E238" s="114">
        <v>401606.3</v>
      </c>
    </row>
    <row r="239" spans="1:5" x14ac:dyDescent="0.25">
      <c r="A239" s="203"/>
      <c r="B239" s="157" t="s">
        <v>1375</v>
      </c>
      <c r="C239" s="206"/>
      <c r="D239" s="206"/>
      <c r="E239" s="114">
        <v>0</v>
      </c>
    </row>
    <row r="240" spans="1:5" ht="30" x14ac:dyDescent="0.25">
      <c r="A240" s="201"/>
      <c r="B240" s="155" t="s">
        <v>122</v>
      </c>
      <c r="C240" s="204" t="s">
        <v>106</v>
      </c>
      <c r="D240" s="204" t="s">
        <v>1117</v>
      </c>
      <c r="E240" s="72"/>
    </row>
    <row r="241" spans="1:5" x14ac:dyDescent="0.25">
      <c r="A241" s="202"/>
      <c r="B241" s="156" t="s">
        <v>1373</v>
      </c>
      <c r="C241" s="205"/>
      <c r="D241" s="205"/>
      <c r="E241" s="72">
        <v>1920</v>
      </c>
    </row>
    <row r="242" spans="1:5" x14ac:dyDescent="0.25">
      <c r="A242" s="203"/>
      <c r="B242" s="157" t="s">
        <v>1375</v>
      </c>
      <c r="C242" s="206"/>
      <c r="D242" s="206"/>
      <c r="E242" s="72">
        <v>0</v>
      </c>
    </row>
    <row r="243" spans="1:5" ht="45" x14ac:dyDescent="0.25">
      <c r="A243" s="88" t="s">
        <v>123</v>
      </c>
      <c r="B243" s="112" t="s">
        <v>124</v>
      </c>
      <c r="C243" s="207" t="s">
        <v>1398</v>
      </c>
      <c r="D243" s="207" t="s">
        <v>9</v>
      </c>
      <c r="E243" s="85"/>
    </row>
    <row r="244" spans="1:5" x14ac:dyDescent="0.25">
      <c r="A244" s="88"/>
      <c r="B244" s="112" t="s">
        <v>1373</v>
      </c>
      <c r="C244" s="208"/>
      <c r="D244" s="208"/>
      <c r="E244" s="85">
        <f t="shared" ref="E244:E245" si="24">E247/E250*100</f>
        <v>8.0541316209431972</v>
      </c>
    </row>
    <row r="245" spans="1:5" x14ac:dyDescent="0.25">
      <c r="A245" s="88"/>
      <c r="B245" s="112" t="s">
        <v>1375</v>
      </c>
      <c r="C245" s="209"/>
      <c r="D245" s="209"/>
      <c r="E245" s="85" t="e">
        <f t="shared" si="24"/>
        <v>#DIV/0!</v>
      </c>
    </row>
    <row r="246" spans="1:5" ht="45" x14ac:dyDescent="0.25">
      <c r="A246" s="201"/>
      <c r="B246" s="155" t="s">
        <v>125</v>
      </c>
      <c r="C246" s="204" t="s">
        <v>126</v>
      </c>
      <c r="D246" s="204" t="s">
        <v>1310</v>
      </c>
      <c r="E246" s="114"/>
    </row>
    <row r="247" spans="1:5" x14ac:dyDescent="0.25">
      <c r="A247" s="202"/>
      <c r="B247" s="156" t="s">
        <v>1373</v>
      </c>
      <c r="C247" s="205"/>
      <c r="D247" s="205"/>
      <c r="E247" s="114">
        <v>32345.9</v>
      </c>
    </row>
    <row r="248" spans="1:5" x14ac:dyDescent="0.25">
      <c r="A248" s="203"/>
      <c r="B248" s="157" t="s">
        <v>1375</v>
      </c>
      <c r="C248" s="206"/>
      <c r="D248" s="206"/>
      <c r="E248" s="114">
        <v>0</v>
      </c>
    </row>
    <row r="249" spans="1:5" ht="30" x14ac:dyDescent="0.25">
      <c r="A249" s="201"/>
      <c r="B249" s="155" t="s">
        <v>120</v>
      </c>
      <c r="C249" s="204" t="s">
        <v>121</v>
      </c>
      <c r="D249" s="204" t="s">
        <v>1310</v>
      </c>
      <c r="E249" s="114"/>
    </row>
    <row r="250" spans="1:5" x14ac:dyDescent="0.25">
      <c r="A250" s="202"/>
      <c r="B250" s="156" t="s">
        <v>1373</v>
      </c>
      <c r="C250" s="205"/>
      <c r="D250" s="205"/>
      <c r="E250" s="114">
        <v>401606.3</v>
      </c>
    </row>
    <row r="251" spans="1:5" x14ac:dyDescent="0.25">
      <c r="A251" s="203"/>
      <c r="B251" s="157" t="s">
        <v>1375</v>
      </c>
      <c r="C251" s="206"/>
      <c r="D251" s="206"/>
      <c r="E251" s="114">
        <v>0</v>
      </c>
    </row>
    <row r="252" spans="1:5" ht="30" x14ac:dyDescent="0.25">
      <c r="A252" s="47" t="s">
        <v>128</v>
      </c>
      <c r="B252" s="48" t="s">
        <v>127</v>
      </c>
      <c r="C252" s="44"/>
      <c r="D252" s="44"/>
      <c r="E252" s="44"/>
    </row>
    <row r="253" spans="1:5" ht="30" x14ac:dyDescent="0.25">
      <c r="A253" s="42" t="s">
        <v>130</v>
      </c>
      <c r="B253" s="43" t="s">
        <v>129</v>
      </c>
      <c r="C253" s="44"/>
      <c r="D253" s="42" t="s">
        <v>9</v>
      </c>
      <c r="E253" s="45">
        <f>E256/E259*100</f>
        <v>0</v>
      </c>
    </row>
    <row r="254" spans="1:5" x14ac:dyDescent="0.25">
      <c r="A254" s="42"/>
      <c r="B254" s="43" t="s">
        <v>1374</v>
      </c>
      <c r="C254" s="44"/>
      <c r="D254" s="42" t="s">
        <v>9</v>
      </c>
      <c r="E254" s="45">
        <f t="shared" ref="E254:E255" si="25">E257/E260*100</f>
        <v>0</v>
      </c>
    </row>
    <row r="255" spans="1:5" x14ac:dyDescent="0.25">
      <c r="A255" s="42"/>
      <c r="B255" s="43" t="s">
        <v>1376</v>
      </c>
      <c r="C255" s="44"/>
      <c r="D255" s="42" t="s">
        <v>9</v>
      </c>
      <c r="E255" s="45">
        <f t="shared" si="25"/>
        <v>0</v>
      </c>
    </row>
    <row r="256" spans="1:5" ht="45" x14ac:dyDescent="0.25">
      <c r="A256" s="201"/>
      <c r="B256" s="155" t="s">
        <v>131</v>
      </c>
      <c r="C256" s="204" t="s">
        <v>132</v>
      </c>
      <c r="D256" s="204" t="s">
        <v>1308</v>
      </c>
      <c r="E256" s="11">
        <v>0</v>
      </c>
    </row>
    <row r="257" spans="1:5" x14ac:dyDescent="0.25">
      <c r="A257" s="202"/>
      <c r="B257" s="156" t="s">
        <v>1374</v>
      </c>
      <c r="C257" s="205"/>
      <c r="D257" s="205"/>
      <c r="E257" s="11">
        <v>0</v>
      </c>
    </row>
    <row r="258" spans="1:5" x14ac:dyDescent="0.25">
      <c r="A258" s="203"/>
      <c r="B258" s="157" t="s">
        <v>1376</v>
      </c>
      <c r="C258" s="206"/>
      <c r="D258" s="206"/>
      <c r="E258" s="11">
        <v>0</v>
      </c>
    </row>
    <row r="259" spans="1:5" ht="30" x14ac:dyDescent="0.25">
      <c r="A259" s="201"/>
      <c r="B259" s="155" t="s">
        <v>67</v>
      </c>
      <c r="C259" s="204" t="s">
        <v>68</v>
      </c>
      <c r="D259" s="204" t="s">
        <v>1308</v>
      </c>
      <c r="E259" s="11">
        <f>E260+E261</f>
        <v>17</v>
      </c>
    </row>
    <row r="260" spans="1:5" x14ac:dyDescent="0.25">
      <c r="A260" s="202"/>
      <c r="B260" s="156" t="s">
        <v>1374</v>
      </c>
      <c r="C260" s="205"/>
      <c r="D260" s="205"/>
      <c r="E260" s="131">
        <v>7</v>
      </c>
    </row>
    <row r="261" spans="1:5" x14ac:dyDescent="0.25">
      <c r="A261" s="203"/>
      <c r="B261" s="157" t="s">
        <v>1376</v>
      </c>
      <c r="C261" s="206"/>
      <c r="D261" s="206"/>
      <c r="E261" s="11">
        <v>10</v>
      </c>
    </row>
    <row r="262" spans="1:5" ht="30" x14ac:dyDescent="0.25">
      <c r="A262" s="42" t="s">
        <v>134</v>
      </c>
      <c r="B262" s="43" t="s">
        <v>133</v>
      </c>
      <c r="C262" s="44"/>
      <c r="D262" s="42" t="s">
        <v>9</v>
      </c>
      <c r="E262" s="45">
        <f t="shared" ref="E262:E264" si="26">E265/E268*100</f>
        <v>5.8823529411764701</v>
      </c>
    </row>
    <row r="263" spans="1:5" x14ac:dyDescent="0.25">
      <c r="A263" s="42"/>
      <c r="B263" s="43" t="s">
        <v>1374</v>
      </c>
      <c r="C263" s="44"/>
      <c r="D263" s="42" t="s">
        <v>9</v>
      </c>
      <c r="E263" s="45">
        <f t="shared" si="26"/>
        <v>14.285714285714285</v>
      </c>
    </row>
    <row r="264" spans="1:5" x14ac:dyDescent="0.25">
      <c r="A264" s="42"/>
      <c r="B264" s="43" t="s">
        <v>1376</v>
      </c>
      <c r="C264" s="44"/>
      <c r="D264" s="42" t="s">
        <v>9</v>
      </c>
      <c r="E264" s="45">
        <f t="shared" si="26"/>
        <v>0</v>
      </c>
    </row>
    <row r="265" spans="1:5" ht="30" x14ac:dyDescent="0.25">
      <c r="A265" s="8"/>
      <c r="B265" s="7" t="s">
        <v>135</v>
      </c>
      <c r="C265" s="6" t="s">
        <v>1363</v>
      </c>
      <c r="D265" s="6" t="s">
        <v>1308</v>
      </c>
      <c r="E265" s="11">
        <f>E266+E267</f>
        <v>1</v>
      </c>
    </row>
    <row r="266" spans="1:5" x14ac:dyDescent="0.25">
      <c r="A266" s="8"/>
      <c r="B266" s="7" t="s">
        <v>1374</v>
      </c>
      <c r="C266" s="6"/>
      <c r="D266" s="6" t="s">
        <v>1308</v>
      </c>
      <c r="E266" s="11">
        <v>1</v>
      </c>
    </row>
    <row r="267" spans="1:5" x14ac:dyDescent="0.25">
      <c r="A267" s="8"/>
      <c r="B267" s="7" t="s">
        <v>1376</v>
      </c>
      <c r="C267" s="6"/>
      <c r="D267" s="6" t="s">
        <v>1308</v>
      </c>
      <c r="E267" s="11">
        <v>0</v>
      </c>
    </row>
    <row r="268" spans="1:5" ht="30" x14ac:dyDescent="0.25">
      <c r="A268" s="8"/>
      <c r="B268" s="7" t="s">
        <v>81</v>
      </c>
      <c r="C268" s="6" t="s">
        <v>68</v>
      </c>
      <c r="D268" s="6" t="s">
        <v>1308</v>
      </c>
      <c r="E268" s="11">
        <f>E269+E270</f>
        <v>17</v>
      </c>
    </row>
    <row r="269" spans="1:5" x14ac:dyDescent="0.25">
      <c r="A269" s="8"/>
      <c r="B269" s="7" t="s">
        <v>1374</v>
      </c>
      <c r="C269" s="6"/>
      <c r="D269" s="6" t="s">
        <v>1308</v>
      </c>
      <c r="E269" s="131">
        <v>7</v>
      </c>
    </row>
    <row r="270" spans="1:5" x14ac:dyDescent="0.25">
      <c r="A270" s="8"/>
      <c r="B270" s="7" t="s">
        <v>1376</v>
      </c>
      <c r="C270" s="6"/>
      <c r="D270" s="6" t="s">
        <v>1308</v>
      </c>
      <c r="E270" s="11">
        <v>10</v>
      </c>
    </row>
  </sheetData>
  <mergeCells count="144">
    <mergeCell ref="A5:E5"/>
    <mergeCell ref="A6:E6"/>
    <mergeCell ref="A1:E1"/>
    <mergeCell ref="A2:E2"/>
    <mergeCell ref="A44:A46"/>
    <mergeCell ref="C44:C46"/>
    <mergeCell ref="A47:A49"/>
    <mergeCell ref="C47:C49"/>
    <mergeCell ref="D54:D56"/>
    <mergeCell ref="C11:C13"/>
    <mergeCell ref="A11:A13"/>
    <mergeCell ref="C14:C16"/>
    <mergeCell ref="A14:A16"/>
    <mergeCell ref="A20:A22"/>
    <mergeCell ref="C20:C22"/>
    <mergeCell ref="D11:D13"/>
    <mergeCell ref="D14:D16"/>
    <mergeCell ref="D20:D22"/>
    <mergeCell ref="D66:D68"/>
    <mergeCell ref="A23:A25"/>
    <mergeCell ref="C23:C25"/>
    <mergeCell ref="A26:A28"/>
    <mergeCell ref="C26:C28"/>
    <mergeCell ref="A29:A31"/>
    <mergeCell ref="A51:A53"/>
    <mergeCell ref="C51:C53"/>
    <mergeCell ref="A54:A56"/>
    <mergeCell ref="C54:C56"/>
    <mergeCell ref="D23:D25"/>
    <mergeCell ref="D26:D28"/>
    <mergeCell ref="D29:D31"/>
    <mergeCell ref="D44:D46"/>
    <mergeCell ref="D47:D49"/>
    <mergeCell ref="D51:D53"/>
    <mergeCell ref="A66:A68"/>
    <mergeCell ref="C66:C68"/>
    <mergeCell ref="C29:C31"/>
    <mergeCell ref="D69:D71"/>
    <mergeCell ref="A93:A95"/>
    <mergeCell ref="C93:C95"/>
    <mergeCell ref="D93:D95"/>
    <mergeCell ref="D86:D91"/>
    <mergeCell ref="C86:C91"/>
    <mergeCell ref="A69:A71"/>
    <mergeCell ref="C69:C71"/>
    <mergeCell ref="A73:A75"/>
    <mergeCell ref="C73:C75"/>
    <mergeCell ref="A76:A78"/>
    <mergeCell ref="C76:C78"/>
    <mergeCell ref="A106:A108"/>
    <mergeCell ref="C106:C108"/>
    <mergeCell ref="D106:D108"/>
    <mergeCell ref="D73:D75"/>
    <mergeCell ref="D76:D78"/>
    <mergeCell ref="A99:A101"/>
    <mergeCell ref="C99:C101"/>
    <mergeCell ref="D99:D101"/>
    <mergeCell ref="A96:A98"/>
    <mergeCell ref="C96:C98"/>
    <mergeCell ref="D96:D98"/>
    <mergeCell ref="A102:A104"/>
    <mergeCell ref="C102:C104"/>
    <mergeCell ref="D102:D104"/>
    <mergeCell ref="A125:A127"/>
    <mergeCell ref="C125:C127"/>
    <mergeCell ref="D125:D127"/>
    <mergeCell ref="A128:A130"/>
    <mergeCell ref="C128:C130"/>
    <mergeCell ref="D128:D130"/>
    <mergeCell ref="A109:A111"/>
    <mergeCell ref="C109:C111"/>
    <mergeCell ref="D109:D111"/>
    <mergeCell ref="A122:A124"/>
    <mergeCell ref="C122:C124"/>
    <mergeCell ref="D122:D124"/>
    <mergeCell ref="A151:A153"/>
    <mergeCell ref="C151:C153"/>
    <mergeCell ref="D151:D153"/>
    <mergeCell ref="A155:A157"/>
    <mergeCell ref="C155:C157"/>
    <mergeCell ref="D155:D157"/>
    <mergeCell ref="A131:A133"/>
    <mergeCell ref="C131:C133"/>
    <mergeCell ref="D131:D133"/>
    <mergeCell ref="A148:A150"/>
    <mergeCell ref="C148:C150"/>
    <mergeCell ref="D148:D150"/>
    <mergeCell ref="A168:A170"/>
    <mergeCell ref="C168:C170"/>
    <mergeCell ref="D168:D170"/>
    <mergeCell ref="D162:D164"/>
    <mergeCell ref="C162:C164"/>
    <mergeCell ref="A158:A160"/>
    <mergeCell ref="C158:C160"/>
    <mergeCell ref="D158:D160"/>
    <mergeCell ref="A165:A167"/>
    <mergeCell ref="C165:C167"/>
    <mergeCell ref="D165:D167"/>
    <mergeCell ref="C171:C173"/>
    <mergeCell ref="D171:D173"/>
    <mergeCell ref="A217:A219"/>
    <mergeCell ref="C217:C219"/>
    <mergeCell ref="D217:D219"/>
    <mergeCell ref="A174:A176"/>
    <mergeCell ref="C174:C176"/>
    <mergeCell ref="D174:D176"/>
    <mergeCell ref="A177:A179"/>
    <mergeCell ref="C177:C179"/>
    <mergeCell ref="D177:D179"/>
    <mergeCell ref="A227:A229"/>
    <mergeCell ref="C227:C229"/>
    <mergeCell ref="D227:D229"/>
    <mergeCell ref="C224:C226"/>
    <mergeCell ref="D224:D226"/>
    <mergeCell ref="A220:A222"/>
    <mergeCell ref="C220:C222"/>
    <mergeCell ref="D220:D222"/>
    <mergeCell ref="C214:C216"/>
    <mergeCell ref="D214:D216"/>
    <mergeCell ref="A240:A242"/>
    <mergeCell ref="C240:C242"/>
    <mergeCell ref="D240:D242"/>
    <mergeCell ref="C234:C236"/>
    <mergeCell ref="D234:D236"/>
    <mergeCell ref="A230:A232"/>
    <mergeCell ref="C230:C232"/>
    <mergeCell ref="D230:D232"/>
    <mergeCell ref="A237:A239"/>
    <mergeCell ref="C237:C239"/>
    <mergeCell ref="D237:D239"/>
    <mergeCell ref="A259:A261"/>
    <mergeCell ref="C259:C261"/>
    <mergeCell ref="D259:D261"/>
    <mergeCell ref="C243:C245"/>
    <mergeCell ref="D243:D245"/>
    <mergeCell ref="A256:A258"/>
    <mergeCell ref="C256:C258"/>
    <mergeCell ref="D256:D258"/>
    <mergeCell ref="A246:A248"/>
    <mergeCell ref="C246:C248"/>
    <mergeCell ref="D246:D248"/>
    <mergeCell ref="A249:A251"/>
    <mergeCell ref="C249:C251"/>
    <mergeCell ref="D249:D251"/>
  </mergeCells>
  <pageMargins left="0.70866141732283472" right="0.23622047244094491" top="0.23622047244094491" bottom="0.23622047244094491" header="0.19685039370078741" footer="0.19685039370078741"/>
  <pageSetup paperSize="9" scale="70" fitToHeight="5" orientation="portrait" r:id="rId1"/>
  <rowBreaks count="2" manualBreakCount="2">
    <brk id="123" max="7" man="1"/>
    <brk id="22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72"/>
  <sheetViews>
    <sheetView view="pageBreakPreview" topLeftCell="A460" zoomScaleSheetLayoutView="100" workbookViewId="0">
      <selection activeCell="B141" sqref="B141:B144"/>
    </sheetView>
  </sheetViews>
  <sheetFormatPr defaultRowHeight="15" x14ac:dyDescent="0.25"/>
  <cols>
    <col min="1" max="1" width="7" customWidth="1"/>
    <col min="2" max="2" width="85.7109375" customWidth="1"/>
    <col min="3" max="3" width="25.7109375" customWidth="1"/>
    <col min="4" max="4" width="16.140625" customWidth="1"/>
    <col min="5" max="5" width="14.28515625" customWidth="1"/>
  </cols>
  <sheetData>
    <row r="1" spans="1:5" ht="15" customHeight="1" x14ac:dyDescent="0.3">
      <c r="A1" s="200" t="s">
        <v>0</v>
      </c>
      <c r="B1" s="200"/>
      <c r="C1" s="200"/>
      <c r="D1" s="200"/>
      <c r="E1" s="200"/>
    </row>
    <row r="2" spans="1:5" ht="14.25" customHeight="1" x14ac:dyDescent="0.3">
      <c r="A2" s="200" t="s">
        <v>1</v>
      </c>
      <c r="B2" s="200"/>
      <c r="C2" s="200"/>
      <c r="D2" s="200"/>
      <c r="E2" s="200"/>
    </row>
    <row r="3" spans="1:5" ht="6" customHeight="1" x14ac:dyDescent="0.25">
      <c r="A3" s="1"/>
      <c r="B3" s="1"/>
      <c r="C3" s="1"/>
      <c r="D3" s="1"/>
      <c r="E3" s="1"/>
    </row>
    <row r="4" spans="1:5" ht="45" x14ac:dyDescent="0.25">
      <c r="A4" s="4" t="s">
        <v>6</v>
      </c>
      <c r="B4" s="4" t="s">
        <v>418</v>
      </c>
      <c r="C4" s="5" t="s">
        <v>10</v>
      </c>
      <c r="D4" s="5" t="s">
        <v>11</v>
      </c>
      <c r="E4" s="5" t="s">
        <v>1640</v>
      </c>
    </row>
    <row r="5" spans="1:5" x14ac:dyDescent="0.25">
      <c r="A5" s="210" t="s">
        <v>3</v>
      </c>
      <c r="B5" s="210"/>
      <c r="C5" s="210"/>
      <c r="D5" s="210"/>
      <c r="E5" s="210"/>
    </row>
    <row r="6" spans="1:5" ht="15" customHeight="1" x14ac:dyDescent="0.25">
      <c r="A6" s="210" t="s">
        <v>136</v>
      </c>
      <c r="B6" s="210"/>
      <c r="C6" s="210"/>
      <c r="D6" s="210"/>
      <c r="E6" s="210"/>
    </row>
    <row r="7" spans="1:5" ht="45" customHeight="1" x14ac:dyDescent="0.25">
      <c r="A7" s="47" t="s">
        <v>138</v>
      </c>
      <c r="B7" s="48" t="s">
        <v>137</v>
      </c>
      <c r="C7" s="43"/>
      <c r="D7" s="44"/>
      <c r="E7" s="44"/>
    </row>
    <row r="8" spans="1:5" ht="60" x14ac:dyDescent="0.25">
      <c r="A8" s="42" t="s">
        <v>140</v>
      </c>
      <c r="B8" s="43" t="s">
        <v>139</v>
      </c>
      <c r="C8" s="43"/>
      <c r="D8" s="42" t="s">
        <v>9</v>
      </c>
      <c r="E8" s="45">
        <f>(E9+E10+E11+E12)/E13*100</f>
        <v>102.30232558139537</v>
      </c>
    </row>
    <row r="9" spans="1:5" ht="45" customHeight="1" x14ac:dyDescent="0.25">
      <c r="A9" s="8"/>
      <c r="B9" s="16" t="s">
        <v>141</v>
      </c>
      <c r="C9" s="6" t="s">
        <v>142</v>
      </c>
      <c r="D9" s="6" t="s">
        <v>1117</v>
      </c>
      <c r="E9" s="35">
        <v>4352</v>
      </c>
    </row>
    <row r="10" spans="1:5" ht="30" x14ac:dyDescent="0.25">
      <c r="A10" s="8"/>
      <c r="B10" s="16" t="s">
        <v>143</v>
      </c>
      <c r="C10" s="6" t="s">
        <v>144</v>
      </c>
      <c r="D10" s="6" t="s">
        <v>1117</v>
      </c>
      <c r="E10" s="35">
        <v>47</v>
      </c>
    </row>
    <row r="11" spans="1:5" ht="45" x14ac:dyDescent="0.25">
      <c r="A11" s="8"/>
      <c r="B11" s="16" t="s">
        <v>145</v>
      </c>
      <c r="C11" s="6" t="s">
        <v>146</v>
      </c>
      <c r="D11" s="6" t="s">
        <v>1117</v>
      </c>
      <c r="E11" s="35">
        <v>0</v>
      </c>
    </row>
    <row r="12" spans="1:5" ht="45" customHeight="1" x14ac:dyDescent="0.25">
      <c r="A12" s="8"/>
      <c r="B12" s="16" t="s">
        <v>147</v>
      </c>
      <c r="C12" s="6" t="s">
        <v>148</v>
      </c>
      <c r="D12" s="6" t="s">
        <v>1117</v>
      </c>
      <c r="E12" s="35">
        <v>0</v>
      </c>
    </row>
    <row r="13" spans="1:5" ht="30" x14ac:dyDescent="0.25">
      <c r="A13" s="8"/>
      <c r="B13" s="16" t="s">
        <v>149</v>
      </c>
      <c r="C13" s="6" t="s">
        <v>150</v>
      </c>
      <c r="D13" s="6" t="s">
        <v>1117</v>
      </c>
      <c r="E13" s="35">
        <v>4300</v>
      </c>
    </row>
    <row r="14" spans="1:5" ht="45" customHeight="1" x14ac:dyDescent="0.25">
      <c r="A14" s="42" t="s">
        <v>153</v>
      </c>
      <c r="B14" s="43" t="s">
        <v>152</v>
      </c>
      <c r="C14" s="44"/>
      <c r="D14" s="42"/>
      <c r="E14" s="45"/>
    </row>
    <row r="15" spans="1:5" x14ac:dyDescent="0.25">
      <c r="A15" s="42"/>
      <c r="B15" s="46" t="s">
        <v>1373</v>
      </c>
      <c r="C15" s="215"/>
      <c r="D15" s="215" t="s">
        <v>9</v>
      </c>
      <c r="E15" s="45">
        <f t="shared" ref="E15:E17" si="0">E18/E21*100</f>
        <v>100</v>
      </c>
    </row>
    <row r="16" spans="1:5" x14ac:dyDescent="0.25">
      <c r="A16" s="42"/>
      <c r="B16" s="46" t="s">
        <v>1374</v>
      </c>
      <c r="C16" s="215"/>
      <c r="D16" s="215" t="s">
        <v>9</v>
      </c>
      <c r="E16" s="45">
        <f t="shared" si="0"/>
        <v>100</v>
      </c>
    </row>
    <row r="17" spans="1:5" x14ac:dyDescent="0.25">
      <c r="A17" s="42"/>
      <c r="B17" s="46" t="s">
        <v>1376</v>
      </c>
      <c r="C17" s="215"/>
      <c r="D17" s="215" t="s">
        <v>9</v>
      </c>
      <c r="E17" s="45">
        <f t="shared" si="0"/>
        <v>100</v>
      </c>
    </row>
    <row r="18" spans="1:5" ht="90" customHeight="1" x14ac:dyDescent="0.25">
      <c r="A18" s="214"/>
      <c r="B18" s="195" t="s">
        <v>154</v>
      </c>
      <c r="C18" s="213" t="s">
        <v>155</v>
      </c>
      <c r="D18" s="213" t="s">
        <v>1117</v>
      </c>
      <c r="E18" s="35">
        <f>E19+E20</f>
        <v>4352</v>
      </c>
    </row>
    <row r="19" spans="1:5" x14ac:dyDescent="0.25">
      <c r="A19" s="214"/>
      <c r="B19" s="7" t="s">
        <v>1374</v>
      </c>
      <c r="C19" s="213"/>
      <c r="D19" s="213"/>
      <c r="E19" s="35">
        <v>2344</v>
      </c>
    </row>
    <row r="20" spans="1:5" x14ac:dyDescent="0.25">
      <c r="A20" s="214"/>
      <c r="B20" s="7" t="s">
        <v>1376</v>
      </c>
      <c r="C20" s="213"/>
      <c r="D20" s="213"/>
      <c r="E20" s="35">
        <v>2008</v>
      </c>
    </row>
    <row r="21" spans="1:5" ht="45" customHeight="1" x14ac:dyDescent="0.25">
      <c r="A21" s="214"/>
      <c r="B21" s="154" t="s">
        <v>156</v>
      </c>
      <c r="C21" s="160"/>
      <c r="D21" s="6"/>
      <c r="E21" s="35">
        <f>E22+E23</f>
        <v>4352</v>
      </c>
    </row>
    <row r="22" spans="1:5" ht="30" x14ac:dyDescent="0.25">
      <c r="A22" s="214"/>
      <c r="B22" s="7" t="s">
        <v>1374</v>
      </c>
      <c r="C22" s="160" t="s">
        <v>1716</v>
      </c>
      <c r="D22" s="213" t="s">
        <v>1117</v>
      </c>
      <c r="E22" s="35">
        <v>2344</v>
      </c>
    </row>
    <row r="23" spans="1:5" ht="30" x14ac:dyDescent="0.25">
      <c r="A23" s="214"/>
      <c r="B23" s="7" t="s">
        <v>1376</v>
      </c>
      <c r="C23" s="160" t="s">
        <v>1715</v>
      </c>
      <c r="D23" s="213"/>
      <c r="E23" s="35">
        <v>2008</v>
      </c>
    </row>
    <row r="24" spans="1:5" x14ac:dyDescent="0.25">
      <c r="A24" s="42"/>
      <c r="B24" s="46" t="s">
        <v>1375</v>
      </c>
      <c r="C24" s="215"/>
      <c r="D24" s="215" t="s">
        <v>9</v>
      </c>
      <c r="E24" s="45" t="e">
        <f t="shared" ref="E24:E26" si="1">E27/E30*100</f>
        <v>#DIV/0!</v>
      </c>
    </row>
    <row r="25" spans="1:5" x14ac:dyDescent="0.25">
      <c r="A25" s="42"/>
      <c r="B25" s="46" t="s">
        <v>1374</v>
      </c>
      <c r="C25" s="215"/>
      <c r="D25" s="215"/>
      <c r="E25" s="45" t="e">
        <f t="shared" si="1"/>
        <v>#DIV/0!</v>
      </c>
    </row>
    <row r="26" spans="1:5" x14ac:dyDescent="0.25">
      <c r="A26" s="42"/>
      <c r="B26" s="46" t="s">
        <v>1376</v>
      </c>
      <c r="C26" s="215"/>
      <c r="D26" s="215"/>
      <c r="E26" s="45" t="e">
        <f t="shared" si="1"/>
        <v>#DIV/0!</v>
      </c>
    </row>
    <row r="27" spans="1:5" ht="90" customHeight="1" x14ac:dyDescent="0.25">
      <c r="A27" s="214"/>
      <c r="B27" s="154" t="s">
        <v>154</v>
      </c>
      <c r="C27" s="213" t="s">
        <v>155</v>
      </c>
      <c r="D27" s="213" t="s">
        <v>1117</v>
      </c>
      <c r="E27" s="35">
        <f>E28+E29</f>
        <v>0</v>
      </c>
    </row>
    <row r="28" spans="1:5" x14ac:dyDescent="0.25">
      <c r="A28" s="214"/>
      <c r="B28" s="7" t="s">
        <v>1374</v>
      </c>
      <c r="C28" s="213"/>
      <c r="D28" s="213"/>
      <c r="E28" s="11">
        <v>0</v>
      </c>
    </row>
    <row r="29" spans="1:5" x14ac:dyDescent="0.25">
      <c r="A29" s="214"/>
      <c r="B29" s="7" t="s">
        <v>1376</v>
      </c>
      <c r="C29" s="213"/>
      <c r="D29" s="213"/>
      <c r="E29" s="11">
        <v>0</v>
      </c>
    </row>
    <row r="30" spans="1:5" ht="60" x14ac:dyDescent="0.25">
      <c r="A30" s="214"/>
      <c r="B30" s="154" t="s">
        <v>156</v>
      </c>
      <c r="C30" s="196"/>
      <c r="D30" s="196"/>
      <c r="E30" s="35">
        <f>E31+E32</f>
        <v>0</v>
      </c>
    </row>
    <row r="31" spans="1:5" ht="30" x14ac:dyDescent="0.25">
      <c r="A31" s="214"/>
      <c r="B31" s="7" t="s">
        <v>1374</v>
      </c>
      <c r="C31" s="160" t="s">
        <v>1716</v>
      </c>
      <c r="D31" s="6" t="s">
        <v>1117</v>
      </c>
      <c r="E31" s="35">
        <v>0</v>
      </c>
    </row>
    <row r="32" spans="1:5" ht="30" x14ac:dyDescent="0.25">
      <c r="A32" s="214"/>
      <c r="B32" s="7" t="s">
        <v>1376</v>
      </c>
      <c r="C32" s="160" t="s">
        <v>1715</v>
      </c>
      <c r="D32" s="6" t="s">
        <v>1117</v>
      </c>
      <c r="E32" s="11">
        <v>0</v>
      </c>
    </row>
    <row r="33" spans="1:5" ht="75" x14ac:dyDescent="0.25">
      <c r="A33" s="187" t="s">
        <v>158</v>
      </c>
      <c r="B33" s="188" t="s">
        <v>157</v>
      </c>
      <c r="C33" s="189"/>
      <c r="D33" s="187" t="s">
        <v>9</v>
      </c>
      <c r="E33" s="190" t="e">
        <f>E34/E35*100</f>
        <v>#DIV/0!</v>
      </c>
    </row>
    <row r="34" spans="1:5" ht="60" customHeight="1" x14ac:dyDescent="0.25">
      <c r="A34" s="189"/>
      <c r="B34" s="188" t="s">
        <v>159</v>
      </c>
      <c r="C34" s="187" t="s">
        <v>160</v>
      </c>
      <c r="D34" s="187" t="s">
        <v>1117</v>
      </c>
      <c r="E34" s="191"/>
    </row>
    <row r="35" spans="1:5" ht="60" customHeight="1" x14ac:dyDescent="0.25">
      <c r="A35" s="189"/>
      <c r="B35" s="188" t="s">
        <v>161</v>
      </c>
      <c r="C35" s="187" t="s">
        <v>160</v>
      </c>
      <c r="D35" s="187" t="s">
        <v>1117</v>
      </c>
      <c r="E35" s="191"/>
    </row>
    <row r="36" spans="1:5" ht="45" x14ac:dyDescent="0.25">
      <c r="A36" s="47" t="s">
        <v>163</v>
      </c>
      <c r="B36" s="48" t="s">
        <v>162</v>
      </c>
      <c r="C36" s="44"/>
      <c r="D36" s="42"/>
      <c r="E36" s="49"/>
    </row>
    <row r="37" spans="1:5" ht="30" x14ac:dyDescent="0.25">
      <c r="A37" s="42" t="s">
        <v>168</v>
      </c>
      <c r="B37" s="43" t="s">
        <v>164</v>
      </c>
      <c r="C37" s="44"/>
      <c r="D37" s="42"/>
      <c r="E37" s="45"/>
    </row>
    <row r="38" spans="1:5" x14ac:dyDescent="0.25">
      <c r="A38" s="42"/>
      <c r="B38" s="46" t="s">
        <v>1373</v>
      </c>
      <c r="C38" s="44"/>
      <c r="D38" s="42" t="s">
        <v>9</v>
      </c>
      <c r="E38" s="45">
        <f>(E41+E44)/E47*100</f>
        <v>8.7545955882352935</v>
      </c>
    </row>
    <row r="39" spans="1:5" x14ac:dyDescent="0.25">
      <c r="A39" s="42"/>
      <c r="B39" s="46" t="s">
        <v>1374</v>
      </c>
      <c r="C39" s="44"/>
      <c r="D39" s="42" t="s">
        <v>9</v>
      </c>
      <c r="E39" s="45">
        <f t="shared" ref="E39:E40" si="2">(E42+E45)/E48*100</f>
        <v>9.9829351535836182</v>
      </c>
    </row>
    <row r="40" spans="1:5" x14ac:dyDescent="0.25">
      <c r="A40" s="42"/>
      <c r="B40" s="46" t="s">
        <v>1376</v>
      </c>
      <c r="C40" s="44"/>
      <c r="D40" s="42" t="s">
        <v>9</v>
      </c>
      <c r="E40" s="45">
        <f t="shared" si="2"/>
        <v>7.3207171314741037</v>
      </c>
    </row>
    <row r="41" spans="1:5" ht="75" x14ac:dyDescent="0.25">
      <c r="A41" s="214"/>
      <c r="B41" s="154" t="s">
        <v>165</v>
      </c>
      <c r="C41" s="196"/>
      <c r="D41" s="196"/>
      <c r="E41" s="35">
        <f>E42+E43</f>
        <v>381</v>
      </c>
    </row>
    <row r="42" spans="1:5" ht="30" x14ac:dyDescent="0.25">
      <c r="A42" s="214"/>
      <c r="B42" s="7" t="s">
        <v>1374</v>
      </c>
      <c r="C42" s="159" t="s">
        <v>1717</v>
      </c>
      <c r="D42" s="160" t="s">
        <v>1117</v>
      </c>
      <c r="E42" s="11">
        <v>234</v>
      </c>
    </row>
    <row r="43" spans="1:5" ht="30" x14ac:dyDescent="0.25">
      <c r="A43" s="214"/>
      <c r="B43" s="7" t="s">
        <v>1376</v>
      </c>
      <c r="C43" s="159" t="s">
        <v>1718</v>
      </c>
      <c r="D43" s="160" t="s">
        <v>1117</v>
      </c>
      <c r="E43" s="35">
        <v>147</v>
      </c>
    </row>
    <row r="44" spans="1:5" ht="74.25" customHeight="1" x14ac:dyDescent="0.25">
      <c r="A44" s="214"/>
      <c r="B44" s="154" t="s">
        <v>166</v>
      </c>
      <c r="C44" s="160"/>
      <c r="D44" s="160"/>
      <c r="E44" s="35">
        <f>E45+E46</f>
        <v>0</v>
      </c>
    </row>
    <row r="45" spans="1:5" ht="30" x14ac:dyDescent="0.25">
      <c r="A45" s="214"/>
      <c r="B45" s="7" t="s">
        <v>1374</v>
      </c>
      <c r="C45" s="160" t="s">
        <v>1719</v>
      </c>
      <c r="D45" s="160" t="s">
        <v>1117</v>
      </c>
      <c r="E45" s="35">
        <v>0</v>
      </c>
    </row>
    <row r="46" spans="1:5" ht="30" x14ac:dyDescent="0.25">
      <c r="A46" s="214"/>
      <c r="B46" s="7" t="s">
        <v>1376</v>
      </c>
      <c r="C46" s="160" t="s">
        <v>1720</v>
      </c>
      <c r="D46" s="160" t="s">
        <v>1117</v>
      </c>
      <c r="E46" s="35">
        <v>0</v>
      </c>
    </row>
    <row r="47" spans="1:5" ht="75" customHeight="1" x14ac:dyDescent="0.25">
      <c r="A47" s="214"/>
      <c r="B47" s="154" t="s">
        <v>167</v>
      </c>
      <c r="C47" s="160"/>
      <c r="D47" s="160"/>
      <c r="E47" s="35">
        <f>E48+E49</f>
        <v>4352</v>
      </c>
    </row>
    <row r="48" spans="1:5" ht="30" x14ac:dyDescent="0.25">
      <c r="A48" s="214"/>
      <c r="B48" s="7" t="s">
        <v>1374</v>
      </c>
      <c r="C48" s="160" t="s">
        <v>1716</v>
      </c>
      <c r="D48" s="160" t="s">
        <v>1117</v>
      </c>
      <c r="E48" s="35">
        <v>2344</v>
      </c>
    </row>
    <row r="49" spans="1:5" ht="30" x14ac:dyDescent="0.25">
      <c r="A49" s="214"/>
      <c r="B49" s="7" t="s">
        <v>1376</v>
      </c>
      <c r="C49" s="160" t="s">
        <v>1715</v>
      </c>
      <c r="D49" s="160" t="s">
        <v>1117</v>
      </c>
      <c r="E49" s="35">
        <v>2008</v>
      </c>
    </row>
    <row r="50" spans="1:5" x14ac:dyDescent="0.25">
      <c r="A50" s="42"/>
      <c r="B50" s="46" t="s">
        <v>1375</v>
      </c>
      <c r="C50" s="44"/>
      <c r="D50" s="42" t="s">
        <v>9</v>
      </c>
      <c r="E50" s="45" t="e">
        <f>(E53+E56)/E59*100</f>
        <v>#DIV/0!</v>
      </c>
    </row>
    <row r="51" spans="1:5" x14ac:dyDescent="0.25">
      <c r="A51" s="42"/>
      <c r="B51" s="46" t="s">
        <v>1374</v>
      </c>
      <c r="C51" s="44"/>
      <c r="D51" s="42" t="s">
        <v>9</v>
      </c>
      <c r="E51" s="45" t="e">
        <f t="shared" ref="E51:E52" si="3">(E54+E57)/E60*100</f>
        <v>#DIV/0!</v>
      </c>
    </row>
    <row r="52" spans="1:5" x14ac:dyDescent="0.25">
      <c r="A52" s="42"/>
      <c r="B52" s="46" t="s">
        <v>1376</v>
      </c>
      <c r="C52" s="44"/>
      <c r="D52" s="42" t="s">
        <v>9</v>
      </c>
      <c r="E52" s="45" t="e">
        <f t="shared" si="3"/>
        <v>#DIV/0!</v>
      </c>
    </row>
    <row r="53" spans="1:5" ht="75" customHeight="1" x14ac:dyDescent="0.25">
      <c r="A53" s="214"/>
      <c r="B53" s="154" t="s">
        <v>165</v>
      </c>
      <c r="C53" s="196"/>
      <c r="D53" s="196"/>
      <c r="E53" s="35">
        <f>E54+E55</f>
        <v>0</v>
      </c>
    </row>
    <row r="54" spans="1:5" ht="30" x14ac:dyDescent="0.25">
      <c r="A54" s="214"/>
      <c r="B54" s="7" t="s">
        <v>1374</v>
      </c>
      <c r="C54" s="160" t="s">
        <v>1717</v>
      </c>
      <c r="D54" s="160" t="s">
        <v>1117</v>
      </c>
      <c r="E54" s="35">
        <v>0</v>
      </c>
    </row>
    <row r="55" spans="1:5" ht="30" x14ac:dyDescent="0.25">
      <c r="A55" s="214"/>
      <c r="B55" s="7" t="s">
        <v>1376</v>
      </c>
      <c r="C55" s="160" t="s">
        <v>1718</v>
      </c>
      <c r="D55" s="160" t="s">
        <v>1117</v>
      </c>
      <c r="E55" s="35">
        <v>0</v>
      </c>
    </row>
    <row r="56" spans="1:5" ht="75" customHeight="1" x14ac:dyDescent="0.25">
      <c r="A56" s="214"/>
      <c r="B56" s="154" t="s">
        <v>166</v>
      </c>
      <c r="C56" s="160"/>
      <c r="D56" s="160"/>
      <c r="E56" s="35">
        <f>E57+E58</f>
        <v>0</v>
      </c>
    </row>
    <row r="57" spans="1:5" ht="30" x14ac:dyDescent="0.25">
      <c r="A57" s="214"/>
      <c r="B57" s="7" t="s">
        <v>1374</v>
      </c>
      <c r="C57" s="160" t="s">
        <v>1719</v>
      </c>
      <c r="D57" s="160" t="s">
        <v>1117</v>
      </c>
      <c r="E57" s="35">
        <v>0</v>
      </c>
    </row>
    <row r="58" spans="1:5" ht="30" x14ac:dyDescent="0.25">
      <c r="A58" s="214"/>
      <c r="B58" s="7" t="s">
        <v>1376</v>
      </c>
      <c r="C58" s="160" t="s">
        <v>1720</v>
      </c>
      <c r="D58" s="160" t="s">
        <v>1117</v>
      </c>
      <c r="E58" s="35">
        <v>0</v>
      </c>
    </row>
    <row r="59" spans="1:5" ht="75" customHeight="1" x14ac:dyDescent="0.25">
      <c r="A59" s="214"/>
      <c r="B59" s="154" t="s">
        <v>167</v>
      </c>
      <c r="C59" s="196"/>
      <c r="D59" s="196"/>
      <c r="E59" s="35">
        <f>E60+E61</f>
        <v>0</v>
      </c>
    </row>
    <row r="60" spans="1:5" ht="30" x14ac:dyDescent="0.25">
      <c r="A60" s="214"/>
      <c r="B60" s="7" t="s">
        <v>1374</v>
      </c>
      <c r="C60" s="160" t="s">
        <v>1716</v>
      </c>
      <c r="D60" s="160" t="s">
        <v>1117</v>
      </c>
      <c r="E60" s="35">
        <v>0</v>
      </c>
    </row>
    <row r="61" spans="1:5" ht="30" x14ac:dyDescent="0.25">
      <c r="A61" s="214"/>
      <c r="B61" s="7" t="s">
        <v>1376</v>
      </c>
      <c r="C61" s="160" t="s">
        <v>1715</v>
      </c>
      <c r="D61" s="160" t="s">
        <v>1117</v>
      </c>
      <c r="E61" s="35">
        <v>0</v>
      </c>
    </row>
    <row r="62" spans="1:5" ht="30" x14ac:dyDescent="0.25">
      <c r="A62" s="42" t="s">
        <v>170</v>
      </c>
      <c r="B62" s="43" t="s">
        <v>169</v>
      </c>
      <c r="C62" s="42"/>
      <c r="D62" s="42"/>
      <c r="E62" s="53"/>
    </row>
    <row r="63" spans="1:5" x14ac:dyDescent="0.25">
      <c r="A63" s="42"/>
      <c r="B63" s="46" t="s">
        <v>1373</v>
      </c>
      <c r="C63" s="42"/>
      <c r="D63" s="42" t="s">
        <v>9</v>
      </c>
      <c r="E63" s="85">
        <f>E65/E66*100</f>
        <v>0</v>
      </c>
    </row>
    <row r="64" spans="1:5" x14ac:dyDescent="0.25">
      <c r="A64" s="42"/>
      <c r="B64" s="46" t="s">
        <v>1375</v>
      </c>
      <c r="C64" s="42"/>
      <c r="D64" s="42" t="s">
        <v>9</v>
      </c>
      <c r="E64" s="85" t="e">
        <f>E67/E68*100</f>
        <v>#DIV/0!</v>
      </c>
    </row>
    <row r="65" spans="1:5" ht="75" customHeight="1" x14ac:dyDescent="0.25">
      <c r="A65" s="8"/>
      <c r="B65" s="16" t="s">
        <v>171</v>
      </c>
      <c r="C65" s="81" t="s">
        <v>1708</v>
      </c>
      <c r="D65" s="6" t="s">
        <v>1117</v>
      </c>
      <c r="E65" s="35">
        <v>0</v>
      </c>
    </row>
    <row r="66" spans="1:5" ht="60" customHeight="1" x14ac:dyDescent="0.25">
      <c r="A66" s="8"/>
      <c r="B66" s="16" t="s">
        <v>172</v>
      </c>
      <c r="C66" s="81" t="s">
        <v>1378</v>
      </c>
      <c r="D66" s="6" t="s">
        <v>1117</v>
      </c>
      <c r="E66" s="35">
        <v>4352</v>
      </c>
    </row>
    <row r="67" spans="1:5" ht="75" customHeight="1" x14ac:dyDescent="0.25">
      <c r="A67" s="8"/>
      <c r="B67" s="16" t="s">
        <v>171</v>
      </c>
      <c r="C67" s="81" t="s">
        <v>1709</v>
      </c>
      <c r="D67" s="6" t="s">
        <v>1117</v>
      </c>
      <c r="E67" s="35">
        <v>0</v>
      </c>
    </row>
    <row r="68" spans="1:5" ht="61.5" customHeight="1" x14ac:dyDescent="0.25">
      <c r="A68" s="8"/>
      <c r="B68" s="16" t="s">
        <v>172</v>
      </c>
      <c r="C68" s="81" t="s">
        <v>1377</v>
      </c>
      <c r="D68" s="6" t="s">
        <v>1117</v>
      </c>
      <c r="E68" s="35">
        <v>0</v>
      </c>
    </row>
    <row r="69" spans="1:5" ht="60" x14ac:dyDescent="0.25">
      <c r="A69" s="47" t="s">
        <v>179</v>
      </c>
      <c r="B69" s="48" t="s">
        <v>173</v>
      </c>
      <c r="C69" s="44"/>
      <c r="D69" s="44"/>
      <c r="E69" s="44"/>
    </row>
    <row r="70" spans="1:5" ht="30" x14ac:dyDescent="0.25">
      <c r="A70" s="42" t="s">
        <v>180</v>
      </c>
      <c r="B70" s="43" t="s">
        <v>174</v>
      </c>
      <c r="C70" s="44"/>
      <c r="D70" s="42"/>
      <c r="E70" s="45"/>
    </row>
    <row r="71" spans="1:5" x14ac:dyDescent="0.25">
      <c r="A71" s="42"/>
      <c r="B71" s="46" t="s">
        <v>1373</v>
      </c>
      <c r="C71" s="44"/>
      <c r="D71" s="42" t="s">
        <v>1117</v>
      </c>
      <c r="E71" s="45">
        <f>E74/(E77+E78)</f>
        <v>7.7437722419928825</v>
      </c>
    </row>
    <row r="72" spans="1:5" x14ac:dyDescent="0.25">
      <c r="A72" s="42"/>
      <c r="B72" s="46" t="s">
        <v>1374</v>
      </c>
      <c r="C72" s="44"/>
      <c r="D72" s="42" t="s">
        <v>1117</v>
      </c>
      <c r="E72" s="45">
        <f t="shared" ref="E72:E73" si="4">E75/E77</f>
        <v>11.004694835680752</v>
      </c>
    </row>
    <row r="73" spans="1:5" x14ac:dyDescent="0.25">
      <c r="A73" s="42"/>
      <c r="B73" s="46" t="s">
        <v>1376</v>
      </c>
      <c r="C73" s="44"/>
      <c r="D73" s="42" t="s">
        <v>1117</v>
      </c>
      <c r="E73" s="45">
        <f t="shared" si="4"/>
        <v>5.7535816618911175</v>
      </c>
    </row>
    <row r="74" spans="1:5" ht="45" customHeight="1" x14ac:dyDescent="0.25">
      <c r="A74" s="214"/>
      <c r="B74" s="154" t="s">
        <v>175</v>
      </c>
      <c r="C74" s="160"/>
      <c r="D74" s="160"/>
      <c r="E74" s="35">
        <f>E75+E76</f>
        <v>4352</v>
      </c>
    </row>
    <row r="75" spans="1:5" ht="30" x14ac:dyDescent="0.25">
      <c r="A75" s="214"/>
      <c r="B75" s="7" t="s">
        <v>1374</v>
      </c>
      <c r="C75" s="160" t="s">
        <v>1716</v>
      </c>
      <c r="D75" s="213" t="s">
        <v>1117</v>
      </c>
      <c r="E75" s="35">
        <v>2344</v>
      </c>
    </row>
    <row r="76" spans="1:5" ht="30" x14ac:dyDescent="0.25">
      <c r="A76" s="214"/>
      <c r="B76" s="7" t="s">
        <v>1376</v>
      </c>
      <c r="C76" s="160" t="s">
        <v>1715</v>
      </c>
      <c r="D76" s="213"/>
      <c r="E76" s="35">
        <v>2008</v>
      </c>
    </row>
    <row r="77" spans="1:5" ht="30" x14ac:dyDescent="0.25">
      <c r="A77" s="217"/>
      <c r="B77" s="217" t="s">
        <v>176</v>
      </c>
      <c r="C77" s="6" t="s">
        <v>177</v>
      </c>
      <c r="D77" s="213" t="s">
        <v>1117</v>
      </c>
      <c r="E77" s="11">
        <v>213</v>
      </c>
    </row>
    <row r="78" spans="1:5" ht="30" customHeight="1" x14ac:dyDescent="0.25">
      <c r="A78" s="217"/>
      <c r="B78" s="217"/>
      <c r="C78" s="6" t="s">
        <v>178</v>
      </c>
      <c r="D78" s="213"/>
      <c r="E78" s="11">
        <v>349</v>
      </c>
    </row>
    <row r="79" spans="1:5" x14ac:dyDescent="0.25">
      <c r="A79" s="42"/>
      <c r="B79" s="46" t="s">
        <v>1375</v>
      </c>
      <c r="C79" s="44"/>
      <c r="D79" s="42" t="s">
        <v>1117</v>
      </c>
      <c r="E79" s="45" t="e">
        <f>E82/(E85+E86)</f>
        <v>#DIV/0!</v>
      </c>
    </row>
    <row r="80" spans="1:5" x14ac:dyDescent="0.25">
      <c r="A80" s="42"/>
      <c r="B80" s="46" t="s">
        <v>1374</v>
      </c>
      <c r="C80" s="44"/>
      <c r="D80" s="42" t="s">
        <v>1117</v>
      </c>
      <c r="E80" s="45" t="e">
        <f t="shared" ref="E80:E81" si="5">E83/E85</f>
        <v>#DIV/0!</v>
      </c>
    </row>
    <row r="81" spans="1:5" x14ac:dyDescent="0.25">
      <c r="A81" s="42"/>
      <c r="B81" s="46" t="s">
        <v>1376</v>
      </c>
      <c r="C81" s="44"/>
      <c r="D81" s="42" t="s">
        <v>1117</v>
      </c>
      <c r="E81" s="45" t="e">
        <f t="shared" si="5"/>
        <v>#DIV/0!</v>
      </c>
    </row>
    <row r="82" spans="1:5" ht="45" customHeight="1" x14ac:dyDescent="0.25">
      <c r="A82" s="214"/>
      <c r="B82" s="154" t="s">
        <v>175</v>
      </c>
      <c r="C82" s="160"/>
      <c r="D82" s="160"/>
      <c r="E82" s="35">
        <v>0</v>
      </c>
    </row>
    <row r="83" spans="1:5" ht="30" x14ac:dyDescent="0.25">
      <c r="A83" s="214"/>
      <c r="B83" s="7" t="s">
        <v>1374</v>
      </c>
      <c r="C83" s="160" t="s">
        <v>1716</v>
      </c>
      <c r="D83" s="213" t="s">
        <v>1117</v>
      </c>
      <c r="E83" s="35">
        <v>0</v>
      </c>
    </row>
    <row r="84" spans="1:5" ht="30" x14ac:dyDescent="0.25">
      <c r="A84" s="214"/>
      <c r="B84" s="7" t="s">
        <v>1376</v>
      </c>
      <c r="C84" s="160" t="s">
        <v>1715</v>
      </c>
      <c r="D84" s="213"/>
      <c r="E84" s="35">
        <v>0</v>
      </c>
    </row>
    <row r="85" spans="1:5" ht="30" x14ac:dyDescent="0.25">
      <c r="A85" s="217"/>
      <c r="B85" s="217" t="s">
        <v>176</v>
      </c>
      <c r="C85" s="6" t="s">
        <v>177</v>
      </c>
      <c r="D85" s="213" t="s">
        <v>1117</v>
      </c>
      <c r="E85" s="35">
        <v>0</v>
      </c>
    </row>
    <row r="86" spans="1:5" ht="30" customHeight="1" x14ac:dyDescent="0.25">
      <c r="A86" s="217"/>
      <c r="B86" s="217"/>
      <c r="C86" s="6" t="s">
        <v>178</v>
      </c>
      <c r="D86" s="213"/>
      <c r="E86" s="35">
        <v>0</v>
      </c>
    </row>
    <row r="87" spans="1:5" ht="30" x14ac:dyDescent="0.25">
      <c r="A87" s="42" t="s">
        <v>182</v>
      </c>
      <c r="B87" s="43" t="s">
        <v>181</v>
      </c>
      <c r="C87" s="44"/>
      <c r="D87" s="42"/>
      <c r="E87" s="45"/>
    </row>
    <row r="88" spans="1:5" x14ac:dyDescent="0.25">
      <c r="A88" s="42"/>
      <c r="B88" s="46" t="s">
        <v>1373</v>
      </c>
      <c r="C88" s="44"/>
      <c r="D88" s="42" t="s">
        <v>9</v>
      </c>
      <c r="E88" s="45">
        <f>(E91+E92)/(E93+E94)*100</f>
        <v>19.117647058823529</v>
      </c>
    </row>
    <row r="89" spans="1:5" x14ac:dyDescent="0.25">
      <c r="A89" s="42"/>
      <c r="B89" s="46" t="s">
        <v>1374</v>
      </c>
      <c r="C89" s="44"/>
      <c r="D89" s="42" t="s">
        <v>9</v>
      </c>
      <c r="E89" s="45">
        <f t="shared" ref="E89:E90" si="6">E91/E93*100</f>
        <v>15.343915343915343</v>
      </c>
    </row>
    <row r="90" spans="1:5" x14ac:dyDescent="0.25">
      <c r="A90" s="42"/>
      <c r="B90" s="46" t="s">
        <v>1376</v>
      </c>
      <c r="C90" s="44"/>
      <c r="D90" s="42" t="s">
        <v>9</v>
      </c>
      <c r="E90" s="45">
        <f t="shared" si="6"/>
        <v>21.602787456445995</v>
      </c>
    </row>
    <row r="91" spans="1:5" ht="30" x14ac:dyDescent="0.25">
      <c r="A91" s="217"/>
      <c r="B91" s="217" t="s">
        <v>183</v>
      </c>
      <c r="C91" s="6" t="s">
        <v>184</v>
      </c>
      <c r="D91" s="213" t="s">
        <v>1117</v>
      </c>
      <c r="E91" s="11">
        <v>29</v>
      </c>
    </row>
    <row r="92" spans="1:5" ht="30" customHeight="1" x14ac:dyDescent="0.25">
      <c r="A92" s="217"/>
      <c r="B92" s="217"/>
      <c r="C92" s="6" t="s">
        <v>185</v>
      </c>
      <c r="D92" s="213"/>
      <c r="E92" s="11">
        <v>62</v>
      </c>
    </row>
    <row r="93" spans="1:5" ht="30" x14ac:dyDescent="0.25">
      <c r="A93" s="217"/>
      <c r="B93" s="217" t="s">
        <v>186</v>
      </c>
      <c r="C93" s="6" t="s">
        <v>187</v>
      </c>
      <c r="D93" s="213" t="s">
        <v>1117</v>
      </c>
      <c r="E93" s="11">
        <v>189</v>
      </c>
    </row>
    <row r="94" spans="1:5" ht="30" customHeight="1" x14ac:dyDescent="0.25">
      <c r="A94" s="217"/>
      <c r="B94" s="217"/>
      <c r="C94" s="6" t="s">
        <v>188</v>
      </c>
      <c r="D94" s="213"/>
      <c r="E94" s="11">
        <v>287</v>
      </c>
    </row>
    <row r="95" spans="1:5" x14ac:dyDescent="0.25">
      <c r="A95" s="42"/>
      <c r="B95" s="46" t="s">
        <v>1373</v>
      </c>
      <c r="C95" s="44"/>
      <c r="D95" s="42" t="s">
        <v>9</v>
      </c>
      <c r="E95" s="45" t="e">
        <f>(E98+E99)/(E100+E101)*100</f>
        <v>#DIV/0!</v>
      </c>
    </row>
    <row r="96" spans="1:5" x14ac:dyDescent="0.25">
      <c r="A96" s="42"/>
      <c r="B96" s="46" t="s">
        <v>1374</v>
      </c>
      <c r="C96" s="44"/>
      <c r="D96" s="42" t="s">
        <v>9</v>
      </c>
      <c r="E96" s="45" t="e">
        <f t="shared" ref="E96:E97" si="7">E98/E100*100</f>
        <v>#DIV/0!</v>
      </c>
    </row>
    <row r="97" spans="1:5" x14ac:dyDescent="0.25">
      <c r="A97" s="42"/>
      <c r="B97" s="46" t="s">
        <v>1376</v>
      </c>
      <c r="C97" s="44"/>
      <c r="D97" s="42" t="s">
        <v>9</v>
      </c>
      <c r="E97" s="45" t="e">
        <f t="shared" si="7"/>
        <v>#DIV/0!</v>
      </c>
    </row>
    <row r="98" spans="1:5" ht="30" x14ac:dyDescent="0.25">
      <c r="A98" s="217"/>
      <c r="B98" s="217" t="s">
        <v>183</v>
      </c>
      <c r="C98" s="6" t="s">
        <v>184</v>
      </c>
      <c r="D98" s="213" t="s">
        <v>1117</v>
      </c>
      <c r="E98" s="35">
        <v>0</v>
      </c>
    </row>
    <row r="99" spans="1:5" ht="30" customHeight="1" x14ac:dyDescent="0.25">
      <c r="A99" s="217"/>
      <c r="B99" s="217"/>
      <c r="C99" s="6" t="s">
        <v>185</v>
      </c>
      <c r="D99" s="213"/>
      <c r="E99" s="35">
        <v>0</v>
      </c>
    </row>
    <row r="100" spans="1:5" ht="30" x14ac:dyDescent="0.25">
      <c r="A100" s="217"/>
      <c r="B100" s="217" t="s">
        <v>186</v>
      </c>
      <c r="C100" s="6" t="s">
        <v>187</v>
      </c>
      <c r="D100" s="213" t="s">
        <v>1117</v>
      </c>
      <c r="E100" s="35">
        <v>0</v>
      </c>
    </row>
    <row r="101" spans="1:5" ht="30" customHeight="1" x14ac:dyDescent="0.25">
      <c r="A101" s="217"/>
      <c r="B101" s="217"/>
      <c r="C101" s="6" t="s">
        <v>188</v>
      </c>
      <c r="D101" s="213"/>
      <c r="E101" s="35">
        <v>0</v>
      </c>
    </row>
    <row r="102" spans="1:5" ht="45" x14ac:dyDescent="0.25">
      <c r="A102" s="42" t="s">
        <v>189</v>
      </c>
      <c r="B102" s="43" t="s">
        <v>1311</v>
      </c>
      <c r="C102" s="42"/>
      <c r="D102" s="42"/>
      <c r="E102" s="50"/>
    </row>
    <row r="103" spans="1:5" x14ac:dyDescent="0.25">
      <c r="A103" s="42"/>
      <c r="B103" s="46" t="s">
        <v>1312</v>
      </c>
      <c r="C103" s="42"/>
      <c r="D103" s="42" t="s">
        <v>9</v>
      </c>
      <c r="E103" s="45" t="e">
        <f>(((E105/E107)/12*1000)/E109*100)</f>
        <v>#DIV/0!</v>
      </c>
    </row>
    <row r="104" spans="1:5" x14ac:dyDescent="0.25">
      <c r="A104" s="42"/>
      <c r="B104" s="43" t="s">
        <v>198</v>
      </c>
      <c r="C104" s="42"/>
      <c r="D104" s="42" t="s">
        <v>9</v>
      </c>
      <c r="E104" s="45" t="e">
        <f>(((E106/E108)/12*1000)/E109*100)</f>
        <v>#DIV/0!</v>
      </c>
    </row>
    <row r="105" spans="1:5" ht="59.25" customHeight="1" x14ac:dyDescent="0.25">
      <c r="A105" s="197"/>
      <c r="B105" s="16" t="s">
        <v>190</v>
      </c>
      <c r="C105" s="6" t="s">
        <v>191</v>
      </c>
      <c r="D105" s="6" t="s">
        <v>1310</v>
      </c>
      <c r="E105" s="35"/>
    </row>
    <row r="106" spans="1:5" ht="60" customHeight="1" x14ac:dyDescent="0.25">
      <c r="A106" s="197"/>
      <c r="B106" s="16" t="s">
        <v>192</v>
      </c>
      <c r="C106" s="6" t="s">
        <v>193</v>
      </c>
      <c r="D106" s="6" t="s">
        <v>1310</v>
      </c>
      <c r="E106" s="35"/>
    </row>
    <row r="107" spans="1:5" ht="60" x14ac:dyDescent="0.25">
      <c r="A107" s="197"/>
      <c r="B107" s="16" t="s">
        <v>48</v>
      </c>
      <c r="C107" s="6" t="s">
        <v>49</v>
      </c>
      <c r="D107" s="6" t="s">
        <v>1117</v>
      </c>
      <c r="E107" s="35"/>
    </row>
    <row r="108" spans="1:5" ht="60" x14ac:dyDescent="0.25">
      <c r="A108" s="197"/>
      <c r="B108" s="16" t="s">
        <v>194</v>
      </c>
      <c r="C108" s="6" t="s">
        <v>195</v>
      </c>
      <c r="D108" s="6" t="s">
        <v>1117</v>
      </c>
      <c r="E108" s="35"/>
    </row>
    <row r="109" spans="1:5" ht="30" x14ac:dyDescent="0.25">
      <c r="A109" s="198"/>
      <c r="B109" s="184" t="s">
        <v>196</v>
      </c>
      <c r="C109" s="185" t="s">
        <v>197</v>
      </c>
      <c r="D109" s="185" t="s">
        <v>1400</v>
      </c>
      <c r="E109" s="182"/>
    </row>
    <row r="110" spans="1:5" ht="45" customHeight="1" x14ac:dyDescent="0.25">
      <c r="A110" s="47" t="s">
        <v>201</v>
      </c>
      <c r="B110" s="48" t="s">
        <v>200</v>
      </c>
      <c r="C110" s="44"/>
      <c r="D110" s="42"/>
      <c r="E110" s="44"/>
    </row>
    <row r="111" spans="1:5" ht="30" x14ac:dyDescent="0.25">
      <c r="A111" s="42" t="s">
        <v>203</v>
      </c>
      <c r="B111" s="43" t="s">
        <v>202</v>
      </c>
      <c r="C111" s="44"/>
      <c r="D111" s="42"/>
      <c r="E111" s="45"/>
    </row>
    <row r="112" spans="1:5" x14ac:dyDescent="0.25">
      <c r="A112" s="42"/>
      <c r="B112" s="46" t="s">
        <v>1373</v>
      </c>
      <c r="C112" s="44"/>
      <c r="D112" s="215" t="s">
        <v>1307</v>
      </c>
      <c r="E112" s="45">
        <f>(E114+E115+E118)/((E120-E123-E126)+(E128+0.1*E129))</f>
        <v>17.71075873143316</v>
      </c>
    </row>
    <row r="113" spans="1:5" x14ac:dyDescent="0.25">
      <c r="A113" s="42"/>
      <c r="B113" s="46" t="s">
        <v>1375</v>
      </c>
      <c r="C113" s="44"/>
      <c r="D113" s="215"/>
      <c r="E113" s="45" t="e">
        <f>(E116+E117)/(E121-E124-E126)</f>
        <v>#DIV/0!</v>
      </c>
    </row>
    <row r="114" spans="1:5" ht="30" x14ac:dyDescent="0.25">
      <c r="A114" s="217"/>
      <c r="B114" s="217" t="s">
        <v>204</v>
      </c>
      <c r="C114" s="6" t="s">
        <v>1379</v>
      </c>
      <c r="D114" s="216" t="s">
        <v>1307</v>
      </c>
      <c r="E114" s="35">
        <v>27525</v>
      </c>
    </row>
    <row r="115" spans="1:5" ht="30" customHeight="1" x14ac:dyDescent="0.25">
      <c r="A115" s="217"/>
      <c r="B115" s="217"/>
      <c r="C115" s="6" t="s">
        <v>1380</v>
      </c>
      <c r="D115" s="216"/>
      <c r="E115" s="35">
        <v>43063</v>
      </c>
    </row>
    <row r="116" spans="1:5" ht="45" x14ac:dyDescent="0.25">
      <c r="A116" s="217"/>
      <c r="B116" s="217" t="s">
        <v>204</v>
      </c>
      <c r="C116" s="6" t="s">
        <v>1381</v>
      </c>
      <c r="D116" s="216" t="s">
        <v>1307</v>
      </c>
      <c r="E116" s="35">
        <v>0</v>
      </c>
    </row>
    <row r="117" spans="1:5" ht="45" x14ac:dyDescent="0.25">
      <c r="A117" s="217"/>
      <c r="B117" s="217"/>
      <c r="C117" s="6" t="s">
        <v>1382</v>
      </c>
      <c r="D117" s="216"/>
      <c r="E117" s="35">
        <v>0</v>
      </c>
    </row>
    <row r="118" spans="1:5" ht="30" x14ac:dyDescent="0.25">
      <c r="A118" s="16"/>
      <c r="B118" s="16" t="s">
        <v>205</v>
      </c>
      <c r="C118" s="6" t="s">
        <v>206</v>
      </c>
      <c r="D118" s="6" t="s">
        <v>1307</v>
      </c>
      <c r="E118" s="35">
        <v>0</v>
      </c>
    </row>
    <row r="119" spans="1:5" ht="60" customHeight="1" x14ac:dyDescent="0.25">
      <c r="A119" s="8"/>
      <c r="B119" s="16" t="s">
        <v>172</v>
      </c>
      <c r="C119" s="6" t="s">
        <v>207</v>
      </c>
      <c r="D119" s="6" t="s">
        <v>1117</v>
      </c>
      <c r="E119" s="35">
        <f t="shared" ref="E119" si="8">E120+E121</f>
        <v>4352</v>
      </c>
    </row>
    <row r="120" spans="1:5" x14ac:dyDescent="0.25">
      <c r="A120" s="8"/>
      <c r="B120" s="16" t="s">
        <v>1373</v>
      </c>
      <c r="C120" s="6"/>
      <c r="D120" s="6"/>
      <c r="E120" s="35">
        <v>4352</v>
      </c>
    </row>
    <row r="121" spans="1:5" x14ac:dyDescent="0.25">
      <c r="A121" s="8"/>
      <c r="B121" s="16" t="s">
        <v>1375</v>
      </c>
      <c r="C121" s="6"/>
      <c r="D121" s="6"/>
      <c r="E121" s="35">
        <v>0</v>
      </c>
    </row>
    <row r="122" spans="1:5" ht="75" customHeight="1" x14ac:dyDescent="0.25">
      <c r="A122" s="214"/>
      <c r="B122" s="154" t="s">
        <v>208</v>
      </c>
      <c r="C122" s="160"/>
      <c r="D122" s="160"/>
      <c r="E122" s="35">
        <f>E123+E124</f>
        <v>381</v>
      </c>
    </row>
    <row r="123" spans="1:5" ht="30" x14ac:dyDescent="0.25">
      <c r="A123" s="214"/>
      <c r="B123" s="7" t="s">
        <v>1373</v>
      </c>
      <c r="C123" s="160" t="s">
        <v>1743</v>
      </c>
      <c r="D123" s="160" t="s">
        <v>1117</v>
      </c>
      <c r="E123" s="35">
        <v>381</v>
      </c>
    </row>
    <row r="124" spans="1:5" ht="30" x14ac:dyDescent="0.25">
      <c r="A124" s="214"/>
      <c r="B124" s="7" t="s">
        <v>1375</v>
      </c>
      <c r="C124" s="160" t="s">
        <v>1743</v>
      </c>
      <c r="D124" s="160" t="s">
        <v>1117</v>
      </c>
      <c r="E124" s="35">
        <v>0</v>
      </c>
    </row>
    <row r="125" spans="1:5" ht="75" customHeight="1" x14ac:dyDescent="0.25">
      <c r="A125" s="214"/>
      <c r="B125" s="154" t="s">
        <v>209</v>
      </c>
      <c r="C125" s="160"/>
      <c r="D125" s="160"/>
      <c r="E125" s="35">
        <f>E126+E127</f>
        <v>0</v>
      </c>
    </row>
    <row r="126" spans="1:5" ht="30" x14ac:dyDescent="0.25">
      <c r="A126" s="214"/>
      <c r="B126" s="7" t="s">
        <v>1373</v>
      </c>
      <c r="C126" s="160" t="s">
        <v>1744</v>
      </c>
      <c r="D126" s="160" t="s">
        <v>1117</v>
      </c>
      <c r="E126" s="35">
        <v>0</v>
      </c>
    </row>
    <row r="127" spans="1:5" ht="30" x14ac:dyDescent="0.25">
      <c r="A127" s="214"/>
      <c r="B127" s="7" t="s">
        <v>1375</v>
      </c>
      <c r="C127" s="160" t="s">
        <v>1744</v>
      </c>
      <c r="D127" s="160" t="s">
        <v>1117</v>
      </c>
      <c r="E127" s="35">
        <v>0</v>
      </c>
    </row>
    <row r="128" spans="1:5" ht="30" x14ac:dyDescent="0.25">
      <c r="A128" s="8"/>
      <c r="B128" s="16" t="s">
        <v>210</v>
      </c>
      <c r="C128" s="6" t="s">
        <v>211</v>
      </c>
      <c r="D128" s="213" t="s">
        <v>1117</v>
      </c>
      <c r="E128" s="35">
        <v>11</v>
      </c>
    </row>
    <row r="129" spans="1:5" ht="30" x14ac:dyDescent="0.25">
      <c r="A129" s="8"/>
      <c r="B129" s="16" t="s">
        <v>212</v>
      </c>
      <c r="C129" s="6" t="s">
        <v>213</v>
      </c>
      <c r="D129" s="213"/>
      <c r="E129" s="35">
        <v>36</v>
      </c>
    </row>
    <row r="130" spans="1:5" ht="30" x14ac:dyDescent="0.25">
      <c r="A130" s="42" t="s">
        <v>225</v>
      </c>
      <c r="B130" s="43" t="s">
        <v>214</v>
      </c>
      <c r="C130" s="44"/>
      <c r="D130" s="42"/>
      <c r="E130" s="44"/>
    </row>
    <row r="131" spans="1:5" x14ac:dyDescent="0.25">
      <c r="A131" s="42"/>
      <c r="B131" s="43" t="s">
        <v>70</v>
      </c>
      <c r="C131" s="44"/>
      <c r="D131" s="42"/>
      <c r="E131" s="45"/>
    </row>
    <row r="132" spans="1:5" x14ac:dyDescent="0.25">
      <c r="A132" s="42"/>
      <c r="B132" s="46" t="s">
        <v>1373</v>
      </c>
      <c r="C132" s="44"/>
      <c r="D132" s="42" t="s">
        <v>9</v>
      </c>
      <c r="E132" s="45">
        <f>(E141+E142+E154)/(E157+E158+E161)*100</f>
        <v>86.956521739130437</v>
      </c>
    </row>
    <row r="133" spans="1:5" x14ac:dyDescent="0.25">
      <c r="A133" s="42"/>
      <c r="B133" s="46" t="s">
        <v>1375</v>
      </c>
      <c r="C133" s="44"/>
      <c r="D133" s="42" t="s">
        <v>9</v>
      </c>
      <c r="E133" s="45" t="e">
        <f>(E143+E144)/(E159+E160)*100</f>
        <v>#DIV/0!</v>
      </c>
    </row>
    <row r="134" spans="1:5" x14ac:dyDescent="0.25">
      <c r="A134" s="42"/>
      <c r="B134" s="43" t="s">
        <v>71</v>
      </c>
      <c r="C134" s="44"/>
      <c r="D134" s="42"/>
      <c r="E134" s="50"/>
    </row>
    <row r="135" spans="1:5" x14ac:dyDescent="0.25">
      <c r="A135" s="42"/>
      <c r="B135" s="46" t="s">
        <v>1373</v>
      </c>
      <c r="C135" s="44"/>
      <c r="D135" s="42" t="s">
        <v>9</v>
      </c>
      <c r="E135" s="45">
        <f>(E145+E146+E155)/(E157+E158+E161)*100</f>
        <v>95.652173913043484</v>
      </c>
    </row>
    <row r="136" spans="1:5" x14ac:dyDescent="0.25">
      <c r="A136" s="42"/>
      <c r="B136" s="46" t="s">
        <v>1375</v>
      </c>
      <c r="C136" s="44"/>
      <c r="D136" s="42" t="s">
        <v>9</v>
      </c>
      <c r="E136" s="45" t="e">
        <f>(E147+E148)/(E159+E160)*100</f>
        <v>#DIV/0!</v>
      </c>
    </row>
    <row r="137" spans="1:5" x14ac:dyDescent="0.25">
      <c r="A137" s="42"/>
      <c r="B137" s="43" t="s">
        <v>72</v>
      </c>
      <c r="C137" s="44"/>
      <c r="D137" s="42"/>
      <c r="E137" s="45"/>
    </row>
    <row r="138" spans="1:5" x14ac:dyDescent="0.25">
      <c r="A138" s="42"/>
      <c r="B138" s="46" t="s">
        <v>1373</v>
      </c>
      <c r="C138" s="44"/>
      <c r="D138" s="42" t="s">
        <v>9</v>
      </c>
      <c r="E138" s="45">
        <f>(E149+E150+E156)/(E157+E158+E161)*100</f>
        <v>91.304347826086953</v>
      </c>
    </row>
    <row r="139" spans="1:5" x14ac:dyDescent="0.25">
      <c r="A139" s="42"/>
      <c r="B139" s="46" t="s">
        <v>1375</v>
      </c>
      <c r="C139" s="44"/>
      <c r="D139" s="42" t="s">
        <v>9</v>
      </c>
      <c r="E139" s="45" t="e">
        <f>(E151+E152)/(E159+E160)*100</f>
        <v>#DIV/0!</v>
      </c>
    </row>
    <row r="140" spans="1:5" ht="45" x14ac:dyDescent="0.25">
      <c r="A140" s="8"/>
      <c r="B140" s="21" t="s">
        <v>215</v>
      </c>
      <c r="C140" s="6"/>
      <c r="D140" s="8"/>
      <c r="E140" s="11"/>
    </row>
    <row r="141" spans="1:5" ht="30" customHeight="1" x14ac:dyDescent="0.25">
      <c r="A141" s="218"/>
      <c r="B141" s="219" t="s">
        <v>216</v>
      </c>
      <c r="C141" s="6" t="s">
        <v>1745</v>
      </c>
      <c r="D141" s="213" t="s">
        <v>1308</v>
      </c>
      <c r="E141" s="131">
        <v>5</v>
      </c>
    </row>
    <row r="142" spans="1:5" ht="30" customHeight="1" x14ac:dyDescent="0.25">
      <c r="A142" s="218"/>
      <c r="B142" s="219"/>
      <c r="C142" s="6" t="s">
        <v>1384</v>
      </c>
      <c r="D142" s="213"/>
      <c r="E142" s="131">
        <v>15</v>
      </c>
    </row>
    <row r="143" spans="1:5" ht="45" x14ac:dyDescent="0.25">
      <c r="A143" s="218"/>
      <c r="B143" s="219"/>
      <c r="C143" s="6" t="s">
        <v>1383</v>
      </c>
      <c r="D143" s="213" t="s">
        <v>1308</v>
      </c>
      <c r="E143" s="11">
        <v>0</v>
      </c>
    </row>
    <row r="144" spans="1:5" ht="45" x14ac:dyDescent="0.25">
      <c r="A144" s="218"/>
      <c r="B144" s="219"/>
      <c r="C144" s="6" t="s">
        <v>1385</v>
      </c>
      <c r="D144" s="213"/>
      <c r="E144" s="11">
        <v>0</v>
      </c>
    </row>
    <row r="145" spans="1:5" ht="30" customHeight="1" x14ac:dyDescent="0.25">
      <c r="A145" s="218"/>
      <c r="B145" s="219" t="s">
        <v>71</v>
      </c>
      <c r="C145" s="6" t="s">
        <v>1386</v>
      </c>
      <c r="D145" s="213" t="s">
        <v>1308</v>
      </c>
      <c r="E145" s="131">
        <v>5</v>
      </c>
    </row>
    <row r="146" spans="1:5" ht="30" customHeight="1" x14ac:dyDescent="0.25">
      <c r="A146" s="218"/>
      <c r="B146" s="219"/>
      <c r="C146" s="6" t="s">
        <v>1388</v>
      </c>
      <c r="D146" s="213"/>
      <c r="E146" s="131">
        <v>17</v>
      </c>
    </row>
    <row r="147" spans="1:5" ht="45" x14ac:dyDescent="0.25">
      <c r="A147" s="218"/>
      <c r="B147" s="219"/>
      <c r="C147" s="6" t="s">
        <v>1387</v>
      </c>
      <c r="D147" s="213" t="s">
        <v>1308</v>
      </c>
      <c r="E147" s="11">
        <v>0</v>
      </c>
    </row>
    <row r="148" spans="1:5" ht="45" x14ac:dyDescent="0.25">
      <c r="A148" s="218"/>
      <c r="B148" s="219"/>
      <c r="C148" s="6" t="s">
        <v>1389</v>
      </c>
      <c r="D148" s="213"/>
      <c r="E148" s="11">
        <v>0</v>
      </c>
    </row>
    <row r="149" spans="1:5" ht="30" customHeight="1" x14ac:dyDescent="0.25">
      <c r="A149" s="218"/>
      <c r="B149" s="219" t="s">
        <v>217</v>
      </c>
      <c r="C149" s="6" t="s">
        <v>1390</v>
      </c>
      <c r="D149" s="213" t="s">
        <v>1308</v>
      </c>
      <c r="E149" s="131">
        <v>5</v>
      </c>
    </row>
    <row r="150" spans="1:5" ht="30" customHeight="1" x14ac:dyDescent="0.25">
      <c r="A150" s="218"/>
      <c r="B150" s="219"/>
      <c r="C150" s="6" t="s">
        <v>1392</v>
      </c>
      <c r="D150" s="213"/>
      <c r="E150" s="131">
        <v>16</v>
      </c>
    </row>
    <row r="151" spans="1:5" ht="45" x14ac:dyDescent="0.25">
      <c r="A151" s="218"/>
      <c r="B151" s="219"/>
      <c r="C151" s="6" t="s">
        <v>1391</v>
      </c>
      <c r="D151" s="213" t="s">
        <v>1308</v>
      </c>
      <c r="E151" s="11">
        <v>0</v>
      </c>
    </row>
    <row r="152" spans="1:5" ht="45" x14ac:dyDescent="0.25">
      <c r="A152" s="218"/>
      <c r="B152" s="219"/>
      <c r="C152" s="6" t="s">
        <v>1393</v>
      </c>
      <c r="D152" s="213"/>
      <c r="E152" s="11">
        <v>0</v>
      </c>
    </row>
    <row r="153" spans="1:5" ht="30" x14ac:dyDescent="0.25">
      <c r="A153" s="8"/>
      <c r="B153" s="21" t="s">
        <v>218</v>
      </c>
      <c r="C153" s="6"/>
      <c r="D153" s="8"/>
      <c r="E153" s="11"/>
    </row>
    <row r="154" spans="1:5" ht="30" x14ac:dyDescent="0.25">
      <c r="A154" s="8"/>
      <c r="B154" s="21" t="s">
        <v>216</v>
      </c>
      <c r="C154" s="6" t="s">
        <v>219</v>
      </c>
      <c r="D154" s="213" t="s">
        <v>1308</v>
      </c>
      <c r="E154" s="11">
        <v>0</v>
      </c>
    </row>
    <row r="155" spans="1:5" ht="30" x14ac:dyDescent="0.25">
      <c r="A155" s="8"/>
      <c r="B155" s="21" t="s">
        <v>71</v>
      </c>
      <c r="C155" s="6" t="s">
        <v>220</v>
      </c>
      <c r="D155" s="213"/>
      <c r="E155" s="11">
        <v>0</v>
      </c>
    </row>
    <row r="156" spans="1:5" ht="30" x14ac:dyDescent="0.25">
      <c r="A156" s="8"/>
      <c r="B156" s="21" t="s">
        <v>217</v>
      </c>
      <c r="C156" s="6" t="s">
        <v>221</v>
      </c>
      <c r="D156" s="213"/>
      <c r="E156" s="11">
        <v>0</v>
      </c>
    </row>
    <row r="157" spans="1:5" ht="30" x14ac:dyDescent="0.25">
      <c r="A157" s="218"/>
      <c r="B157" s="219" t="s">
        <v>222</v>
      </c>
      <c r="C157" s="6" t="s">
        <v>1394</v>
      </c>
      <c r="D157" s="213" t="s">
        <v>1308</v>
      </c>
      <c r="E157" s="131">
        <v>5</v>
      </c>
    </row>
    <row r="158" spans="1:5" ht="30" customHeight="1" x14ac:dyDescent="0.25">
      <c r="A158" s="218"/>
      <c r="B158" s="219"/>
      <c r="C158" s="6" t="s">
        <v>1396</v>
      </c>
      <c r="D158" s="213"/>
      <c r="E158" s="131">
        <v>18</v>
      </c>
    </row>
    <row r="159" spans="1:5" ht="45" x14ac:dyDescent="0.25">
      <c r="A159" s="218"/>
      <c r="B159" s="219"/>
      <c r="C159" s="6" t="s">
        <v>1395</v>
      </c>
      <c r="D159" s="213" t="s">
        <v>1308</v>
      </c>
      <c r="E159" s="11">
        <v>0</v>
      </c>
    </row>
    <row r="160" spans="1:5" ht="45" x14ac:dyDescent="0.25">
      <c r="A160" s="218"/>
      <c r="B160" s="219"/>
      <c r="C160" s="6" t="s">
        <v>1397</v>
      </c>
      <c r="D160" s="213"/>
      <c r="E160" s="11">
        <v>0</v>
      </c>
    </row>
    <row r="161" spans="1:5" ht="30" x14ac:dyDescent="0.25">
      <c r="A161" s="8"/>
      <c r="B161" s="21" t="s">
        <v>223</v>
      </c>
      <c r="C161" s="6" t="s">
        <v>224</v>
      </c>
      <c r="D161" s="6" t="s">
        <v>1308</v>
      </c>
      <c r="E161" s="11">
        <v>0</v>
      </c>
    </row>
    <row r="162" spans="1:5" ht="30" x14ac:dyDescent="0.25">
      <c r="A162" s="42" t="s">
        <v>226</v>
      </c>
      <c r="B162" s="43" t="s">
        <v>234</v>
      </c>
      <c r="C162" s="44"/>
      <c r="D162" s="42"/>
      <c r="E162" s="50"/>
    </row>
    <row r="163" spans="1:5" x14ac:dyDescent="0.25">
      <c r="A163" s="42"/>
      <c r="B163" s="43" t="s">
        <v>199</v>
      </c>
      <c r="C163" s="44"/>
      <c r="D163" s="42"/>
      <c r="E163" s="45"/>
    </row>
    <row r="164" spans="1:5" x14ac:dyDescent="0.25">
      <c r="A164" s="42"/>
      <c r="B164" s="46" t="s">
        <v>1373</v>
      </c>
      <c r="C164" s="44"/>
      <c r="D164" s="42" t="s">
        <v>1308</v>
      </c>
      <c r="E164" s="45">
        <f>(E169+E170+E177)/(E179+E181)*100</f>
        <v>18.458740622868834</v>
      </c>
    </row>
    <row r="165" spans="1:5" x14ac:dyDescent="0.25">
      <c r="A165" s="42"/>
      <c r="B165" s="46" t="s">
        <v>1375</v>
      </c>
      <c r="C165" s="44"/>
      <c r="D165" s="42" t="s">
        <v>1308</v>
      </c>
      <c r="E165" s="45" t="e">
        <f>(E171+E172)/(E180)*100</f>
        <v>#DIV/0!</v>
      </c>
    </row>
    <row r="166" spans="1:5" x14ac:dyDescent="0.25">
      <c r="A166" s="42"/>
      <c r="B166" s="43" t="s">
        <v>235</v>
      </c>
      <c r="C166" s="44"/>
      <c r="D166" s="42"/>
      <c r="E166" s="45"/>
    </row>
    <row r="167" spans="1:5" x14ac:dyDescent="0.25">
      <c r="A167" s="42"/>
      <c r="B167" s="46" t="s">
        <v>1373</v>
      </c>
      <c r="C167" s="44"/>
      <c r="D167" s="42" t="s">
        <v>1308</v>
      </c>
      <c r="E167" s="45">
        <f>(E173+E174+E178)/(E179+E181)*100</f>
        <v>12.752898385996817</v>
      </c>
    </row>
    <row r="168" spans="1:5" x14ac:dyDescent="0.25">
      <c r="A168" s="42"/>
      <c r="B168" s="46" t="s">
        <v>1375</v>
      </c>
      <c r="C168" s="44"/>
      <c r="D168" s="42" t="s">
        <v>1308</v>
      </c>
      <c r="E168" s="45" t="e">
        <f>(E175+E176)/(E180)*100</f>
        <v>#DIV/0!</v>
      </c>
    </row>
    <row r="169" spans="1:5" ht="30" customHeight="1" x14ac:dyDescent="0.25">
      <c r="A169" s="218"/>
      <c r="B169" s="219" t="s">
        <v>227</v>
      </c>
      <c r="C169" s="6" t="s">
        <v>1401</v>
      </c>
      <c r="D169" s="213" t="s">
        <v>1308</v>
      </c>
      <c r="E169" s="173">
        <v>223</v>
      </c>
    </row>
    <row r="170" spans="1:5" ht="30" customHeight="1" x14ac:dyDescent="0.25">
      <c r="A170" s="218"/>
      <c r="B170" s="219"/>
      <c r="C170" s="6" t="s">
        <v>1402</v>
      </c>
      <c r="D170" s="213"/>
      <c r="E170" s="35">
        <v>589</v>
      </c>
    </row>
    <row r="171" spans="1:5" ht="45" x14ac:dyDescent="0.25">
      <c r="A171" s="218"/>
      <c r="B171" s="219"/>
      <c r="C171" s="6" t="s">
        <v>1403</v>
      </c>
      <c r="D171" s="213" t="s">
        <v>1308</v>
      </c>
      <c r="E171" s="35">
        <v>0</v>
      </c>
    </row>
    <row r="172" spans="1:5" ht="45" x14ac:dyDescent="0.25">
      <c r="A172" s="218"/>
      <c r="B172" s="219"/>
      <c r="C172" s="6" t="s">
        <v>1404</v>
      </c>
      <c r="D172" s="213"/>
      <c r="E172" s="35">
        <v>0</v>
      </c>
    </row>
    <row r="173" spans="1:5" ht="45" customHeight="1" x14ac:dyDescent="0.25">
      <c r="A173" s="218"/>
      <c r="B173" s="219" t="s">
        <v>228</v>
      </c>
      <c r="C173" s="81" t="s">
        <v>1710</v>
      </c>
      <c r="D173" s="213" t="s">
        <v>1308</v>
      </c>
      <c r="E173" s="35">
        <v>126</v>
      </c>
    </row>
    <row r="174" spans="1:5" ht="30" customHeight="1" x14ac:dyDescent="0.25">
      <c r="A174" s="218"/>
      <c r="B174" s="219"/>
      <c r="C174" s="81" t="s">
        <v>1711</v>
      </c>
      <c r="D174" s="213"/>
      <c r="E174" s="35">
        <v>435</v>
      </c>
    </row>
    <row r="175" spans="1:5" ht="45" x14ac:dyDescent="0.25">
      <c r="A175" s="218"/>
      <c r="B175" s="219"/>
      <c r="C175" s="81" t="s">
        <v>1712</v>
      </c>
      <c r="D175" s="213" t="s">
        <v>1308</v>
      </c>
      <c r="E175" s="35">
        <v>0</v>
      </c>
    </row>
    <row r="176" spans="1:5" ht="45" x14ac:dyDescent="0.25">
      <c r="A176" s="218"/>
      <c r="B176" s="219"/>
      <c r="C176" s="81" t="s">
        <v>1713</v>
      </c>
      <c r="D176" s="213"/>
      <c r="E176" s="35">
        <v>0</v>
      </c>
    </row>
    <row r="177" spans="1:5" ht="30" x14ac:dyDescent="0.25">
      <c r="A177" s="29"/>
      <c r="B177" s="21" t="s">
        <v>229</v>
      </c>
      <c r="C177" s="81" t="s">
        <v>230</v>
      </c>
      <c r="D177" s="213" t="s">
        <v>1308</v>
      </c>
      <c r="E177" s="35">
        <v>0</v>
      </c>
    </row>
    <row r="178" spans="1:5" ht="30" customHeight="1" x14ac:dyDescent="0.25">
      <c r="A178" s="29"/>
      <c r="B178" s="21" t="s">
        <v>231</v>
      </c>
      <c r="C178" s="81" t="s">
        <v>1714</v>
      </c>
      <c r="D178" s="213"/>
      <c r="E178" s="35">
        <v>0</v>
      </c>
    </row>
    <row r="179" spans="1:5" ht="45" x14ac:dyDescent="0.25">
      <c r="A179" s="218"/>
      <c r="B179" s="219" t="s">
        <v>172</v>
      </c>
      <c r="C179" s="6" t="s">
        <v>1432</v>
      </c>
      <c r="D179" s="213" t="s">
        <v>1117</v>
      </c>
      <c r="E179" s="35">
        <v>4352</v>
      </c>
    </row>
    <row r="180" spans="1:5" ht="45" x14ac:dyDescent="0.25">
      <c r="A180" s="218"/>
      <c r="B180" s="219"/>
      <c r="C180" s="6" t="s">
        <v>1433</v>
      </c>
      <c r="D180" s="213"/>
      <c r="E180" s="35">
        <v>0</v>
      </c>
    </row>
    <row r="181" spans="1:5" ht="30" x14ac:dyDescent="0.25">
      <c r="A181" s="29"/>
      <c r="B181" s="21" t="s">
        <v>232</v>
      </c>
      <c r="C181" s="6" t="s">
        <v>233</v>
      </c>
      <c r="D181" s="6" t="s">
        <v>1117</v>
      </c>
      <c r="E181" s="35">
        <v>47</v>
      </c>
    </row>
    <row r="182" spans="1:5" ht="45" x14ac:dyDescent="0.25">
      <c r="A182" s="42" t="s">
        <v>237</v>
      </c>
      <c r="B182" s="43" t="s">
        <v>236</v>
      </c>
      <c r="C182" s="44"/>
      <c r="D182" s="42"/>
      <c r="E182" s="50"/>
    </row>
    <row r="183" spans="1:5" x14ac:dyDescent="0.25">
      <c r="A183" s="42"/>
      <c r="B183" s="46" t="s">
        <v>1373</v>
      </c>
      <c r="C183" s="44"/>
      <c r="D183" s="42" t="s">
        <v>9</v>
      </c>
      <c r="E183" s="45">
        <f>(E185+E186+E189)/(E190+E191+E194)*100</f>
        <v>21.739130434782609</v>
      </c>
    </row>
    <row r="184" spans="1:5" x14ac:dyDescent="0.25">
      <c r="A184" s="42"/>
      <c r="B184" s="46" t="s">
        <v>1375</v>
      </c>
      <c r="C184" s="44"/>
      <c r="D184" s="42" t="s">
        <v>9</v>
      </c>
      <c r="E184" s="45" t="e">
        <f>(E187+E188)/(E192+E193)*100</f>
        <v>#DIV/0!</v>
      </c>
    </row>
    <row r="185" spans="1:5" ht="30" customHeight="1" x14ac:dyDescent="0.25">
      <c r="A185" s="218"/>
      <c r="B185" s="219" t="s">
        <v>238</v>
      </c>
      <c r="C185" s="6" t="s">
        <v>1405</v>
      </c>
      <c r="D185" s="213" t="s">
        <v>1308</v>
      </c>
      <c r="E185" s="11">
        <v>3</v>
      </c>
    </row>
    <row r="186" spans="1:5" ht="30" customHeight="1" x14ac:dyDescent="0.25">
      <c r="A186" s="218"/>
      <c r="B186" s="219"/>
      <c r="C186" s="6" t="s">
        <v>1406</v>
      </c>
      <c r="D186" s="213"/>
      <c r="E186" s="11">
        <v>2</v>
      </c>
    </row>
    <row r="187" spans="1:5" ht="45" x14ac:dyDescent="0.25">
      <c r="A187" s="218"/>
      <c r="B187" s="219"/>
      <c r="C187" s="6" t="s">
        <v>1407</v>
      </c>
      <c r="D187" s="213" t="s">
        <v>1308</v>
      </c>
      <c r="E187" s="11">
        <v>0</v>
      </c>
    </row>
    <row r="188" spans="1:5" ht="45" x14ac:dyDescent="0.25">
      <c r="A188" s="218"/>
      <c r="B188" s="219"/>
      <c r="C188" s="6" t="s">
        <v>1408</v>
      </c>
      <c r="D188" s="213"/>
      <c r="E188" s="11">
        <v>0</v>
      </c>
    </row>
    <row r="189" spans="1:5" ht="30" customHeight="1" x14ac:dyDescent="0.25">
      <c r="A189" s="8"/>
      <c r="B189" s="21" t="s">
        <v>239</v>
      </c>
      <c r="C189" s="6" t="s">
        <v>240</v>
      </c>
      <c r="D189" s="6" t="s">
        <v>1308</v>
      </c>
      <c r="E189" s="11">
        <v>0</v>
      </c>
    </row>
    <row r="190" spans="1:5" ht="30" customHeight="1" x14ac:dyDescent="0.25">
      <c r="A190" s="218"/>
      <c r="B190" s="219" t="s">
        <v>222</v>
      </c>
      <c r="C190" s="6" t="s">
        <v>1409</v>
      </c>
      <c r="D190" s="213" t="s">
        <v>1308</v>
      </c>
      <c r="E190" s="11">
        <v>5</v>
      </c>
    </row>
    <row r="191" spans="1:5" ht="30" customHeight="1" x14ac:dyDescent="0.25">
      <c r="A191" s="218"/>
      <c r="B191" s="219"/>
      <c r="C191" s="6" t="s">
        <v>1410</v>
      </c>
      <c r="D191" s="213"/>
      <c r="E191" s="11">
        <v>18</v>
      </c>
    </row>
    <row r="192" spans="1:5" ht="45" x14ac:dyDescent="0.25">
      <c r="A192" s="218"/>
      <c r="B192" s="219"/>
      <c r="C192" s="6" t="s">
        <v>1411</v>
      </c>
      <c r="D192" s="213" t="s">
        <v>1308</v>
      </c>
      <c r="E192" s="11">
        <v>0</v>
      </c>
    </row>
    <row r="193" spans="1:5" ht="45" x14ac:dyDescent="0.25">
      <c r="A193" s="218"/>
      <c r="B193" s="219"/>
      <c r="C193" s="6" t="s">
        <v>1413</v>
      </c>
      <c r="D193" s="213"/>
      <c r="E193" s="11">
        <v>0</v>
      </c>
    </row>
    <row r="194" spans="1:5" ht="30" customHeight="1" x14ac:dyDescent="0.25">
      <c r="A194" s="8"/>
      <c r="B194" s="21" t="s">
        <v>241</v>
      </c>
      <c r="C194" s="6" t="s">
        <v>1412</v>
      </c>
      <c r="D194" s="6" t="s">
        <v>1308</v>
      </c>
      <c r="E194" s="11">
        <v>0</v>
      </c>
    </row>
    <row r="195" spans="1:5" ht="45" customHeight="1" x14ac:dyDescent="0.25">
      <c r="A195" s="47" t="s">
        <v>247</v>
      </c>
      <c r="B195" s="48" t="s">
        <v>242</v>
      </c>
      <c r="C195" s="44"/>
      <c r="D195" s="44"/>
      <c r="E195" s="44"/>
    </row>
    <row r="196" spans="1:5" ht="60" customHeight="1" x14ac:dyDescent="0.25">
      <c r="A196" s="42" t="s">
        <v>246</v>
      </c>
      <c r="B196" s="43" t="s">
        <v>243</v>
      </c>
      <c r="C196" s="44"/>
      <c r="D196" s="42"/>
      <c r="E196" s="50"/>
    </row>
    <row r="197" spans="1:5" x14ac:dyDescent="0.25">
      <c r="A197" s="42"/>
      <c r="B197" s="46" t="s">
        <v>1373</v>
      </c>
      <c r="C197" s="215"/>
      <c r="D197" s="215" t="s">
        <v>9</v>
      </c>
      <c r="E197" s="45">
        <f>(E204+E205)/(E207+E208)*100</f>
        <v>100</v>
      </c>
    </row>
    <row r="198" spans="1:5" x14ac:dyDescent="0.25">
      <c r="A198" s="42"/>
      <c r="B198" s="46" t="s">
        <v>1374</v>
      </c>
      <c r="C198" s="215"/>
      <c r="D198" s="215"/>
      <c r="E198" s="45">
        <f t="shared" ref="E198:E199" si="9">E204/E207*100</f>
        <v>100</v>
      </c>
    </row>
    <row r="199" spans="1:5" x14ac:dyDescent="0.25">
      <c r="A199" s="42"/>
      <c r="B199" s="43" t="s">
        <v>1376</v>
      </c>
      <c r="C199" s="215"/>
      <c r="D199" s="215"/>
      <c r="E199" s="45">
        <f t="shared" si="9"/>
        <v>100</v>
      </c>
    </row>
    <row r="200" spans="1:5" x14ac:dyDescent="0.25">
      <c r="A200" s="42"/>
      <c r="B200" s="46" t="s">
        <v>1375</v>
      </c>
      <c r="C200" s="215"/>
      <c r="D200" s="215" t="s">
        <v>9</v>
      </c>
      <c r="E200" s="45" t="e">
        <f>(E210+E211)/(E213+E214)*100</f>
        <v>#DIV/0!</v>
      </c>
    </row>
    <row r="201" spans="1:5" x14ac:dyDescent="0.25">
      <c r="A201" s="42"/>
      <c r="B201" s="46" t="s">
        <v>1374</v>
      </c>
      <c r="C201" s="215"/>
      <c r="D201" s="215"/>
      <c r="E201" s="45" t="e">
        <f t="shared" ref="E201:E202" si="10">E210/E213*100</f>
        <v>#DIV/0!</v>
      </c>
    </row>
    <row r="202" spans="1:5" x14ac:dyDescent="0.25">
      <c r="A202" s="42"/>
      <c r="B202" s="43" t="s">
        <v>1376</v>
      </c>
      <c r="C202" s="215"/>
      <c r="D202" s="215"/>
      <c r="E202" s="45" t="e">
        <f t="shared" si="10"/>
        <v>#DIV/0!</v>
      </c>
    </row>
    <row r="203" spans="1:5" ht="150" customHeight="1" x14ac:dyDescent="0.25">
      <c r="A203" s="214"/>
      <c r="B203" s="154" t="s">
        <v>244</v>
      </c>
      <c r="C203" s="160"/>
      <c r="D203" s="160"/>
      <c r="E203" s="35"/>
    </row>
    <row r="204" spans="1:5" ht="45" x14ac:dyDescent="0.25">
      <c r="A204" s="214"/>
      <c r="B204" s="7" t="s">
        <v>1374</v>
      </c>
      <c r="C204" s="160" t="s">
        <v>1414</v>
      </c>
      <c r="D204" s="160" t="s">
        <v>1117</v>
      </c>
      <c r="E204" s="11">
        <v>16</v>
      </c>
    </row>
    <row r="205" spans="1:5" ht="45" x14ac:dyDescent="0.25">
      <c r="A205" s="214"/>
      <c r="B205" s="7" t="s">
        <v>1376</v>
      </c>
      <c r="C205" s="160" t="s">
        <v>1415</v>
      </c>
      <c r="D205" s="160" t="s">
        <v>1117</v>
      </c>
      <c r="E205" s="35">
        <v>1</v>
      </c>
    </row>
    <row r="206" spans="1:5" ht="60" customHeight="1" x14ac:dyDescent="0.25">
      <c r="A206" s="214"/>
      <c r="B206" s="154" t="s">
        <v>245</v>
      </c>
      <c r="C206" s="160"/>
      <c r="D206" s="160"/>
      <c r="E206" s="35"/>
    </row>
    <row r="207" spans="1:5" ht="45" x14ac:dyDescent="0.25">
      <c r="A207" s="214"/>
      <c r="B207" s="7" t="s">
        <v>1374</v>
      </c>
      <c r="C207" s="160" t="s">
        <v>1416</v>
      </c>
      <c r="D207" s="160" t="s">
        <v>1117</v>
      </c>
      <c r="E207" s="11">
        <v>16</v>
      </c>
    </row>
    <row r="208" spans="1:5" ht="45" x14ac:dyDescent="0.25">
      <c r="A208" s="214"/>
      <c r="B208" s="7" t="s">
        <v>1376</v>
      </c>
      <c r="C208" s="160" t="s">
        <v>1417</v>
      </c>
      <c r="D208" s="160" t="s">
        <v>1117</v>
      </c>
      <c r="E208" s="35">
        <v>1</v>
      </c>
    </row>
    <row r="209" spans="1:5" ht="150" customHeight="1" x14ac:dyDescent="0.25">
      <c r="A209" s="214"/>
      <c r="B209" s="154" t="s">
        <v>244</v>
      </c>
      <c r="C209" s="160"/>
      <c r="D209" s="160"/>
      <c r="E209" s="35"/>
    </row>
    <row r="210" spans="1:5" ht="45" x14ac:dyDescent="0.25">
      <c r="A210" s="214"/>
      <c r="B210" s="7" t="s">
        <v>1374</v>
      </c>
      <c r="C210" s="160" t="s">
        <v>1418</v>
      </c>
      <c r="D210" s="160" t="s">
        <v>1117</v>
      </c>
      <c r="E210" s="35">
        <v>0</v>
      </c>
    </row>
    <row r="211" spans="1:5" ht="45" x14ac:dyDescent="0.25">
      <c r="A211" s="214"/>
      <c r="B211" s="7" t="s">
        <v>1376</v>
      </c>
      <c r="C211" s="160" t="s">
        <v>1419</v>
      </c>
      <c r="D211" s="160" t="s">
        <v>1117</v>
      </c>
      <c r="E211" s="35">
        <v>0</v>
      </c>
    </row>
    <row r="212" spans="1:5" ht="60" customHeight="1" x14ac:dyDescent="0.25">
      <c r="A212" s="214"/>
      <c r="B212" s="154" t="s">
        <v>245</v>
      </c>
      <c r="C212" s="160"/>
      <c r="D212" s="160"/>
      <c r="E212" s="35"/>
    </row>
    <row r="213" spans="1:5" ht="45" x14ac:dyDescent="0.25">
      <c r="A213" s="214"/>
      <c r="B213" s="7" t="s">
        <v>1374</v>
      </c>
      <c r="C213" s="160" t="s">
        <v>1420</v>
      </c>
      <c r="D213" s="160" t="s">
        <v>1117</v>
      </c>
      <c r="E213" s="35">
        <v>0</v>
      </c>
    </row>
    <row r="214" spans="1:5" ht="45" x14ac:dyDescent="0.25">
      <c r="A214" s="214"/>
      <c r="B214" s="7" t="s">
        <v>1376</v>
      </c>
      <c r="C214" s="160" t="s">
        <v>1421</v>
      </c>
      <c r="D214" s="160" t="s">
        <v>1117</v>
      </c>
      <c r="E214" s="35">
        <v>0</v>
      </c>
    </row>
    <row r="215" spans="1:5" ht="45" customHeight="1" x14ac:dyDescent="0.25">
      <c r="A215" s="42" t="s">
        <v>249</v>
      </c>
      <c r="B215" s="43" t="s">
        <v>248</v>
      </c>
      <c r="C215" s="44"/>
      <c r="D215" s="42"/>
      <c r="E215" s="45"/>
    </row>
    <row r="216" spans="1:5" x14ac:dyDescent="0.25">
      <c r="A216" s="42"/>
      <c r="B216" s="46" t="s">
        <v>1373</v>
      </c>
      <c r="C216" s="44"/>
      <c r="D216" s="42" t="s">
        <v>9</v>
      </c>
      <c r="E216" s="45">
        <f>(E223+E224)/(E226+E227)*100</f>
        <v>100</v>
      </c>
    </row>
    <row r="217" spans="1:5" x14ac:dyDescent="0.25">
      <c r="A217" s="42"/>
      <c r="B217" s="46" t="s">
        <v>1374</v>
      </c>
      <c r="C217" s="44"/>
      <c r="D217" s="42" t="s">
        <v>9</v>
      </c>
      <c r="E217" s="45">
        <f t="shared" ref="E217:E218" si="11">E223/E226*100</f>
        <v>100</v>
      </c>
    </row>
    <row r="218" spans="1:5" x14ac:dyDescent="0.25">
      <c r="A218" s="42"/>
      <c r="B218" s="43" t="s">
        <v>1376</v>
      </c>
      <c r="C218" s="44"/>
      <c r="D218" s="42" t="s">
        <v>9</v>
      </c>
      <c r="E218" s="45">
        <f t="shared" si="11"/>
        <v>100</v>
      </c>
    </row>
    <row r="219" spans="1:5" x14ac:dyDescent="0.25">
      <c r="A219" s="42"/>
      <c r="B219" s="46" t="s">
        <v>1375</v>
      </c>
      <c r="C219" s="44"/>
      <c r="D219" s="42" t="s">
        <v>9</v>
      </c>
      <c r="E219" s="45" t="e">
        <f>(E229+E230)/(E232+E233)*100</f>
        <v>#DIV/0!</v>
      </c>
    </row>
    <row r="220" spans="1:5" x14ac:dyDescent="0.25">
      <c r="A220" s="42"/>
      <c r="B220" s="46" t="s">
        <v>1374</v>
      </c>
      <c r="C220" s="44"/>
      <c r="D220" s="42" t="s">
        <v>9</v>
      </c>
      <c r="E220" s="45" t="e">
        <f t="shared" ref="E220:E221" si="12">E229/E232*100</f>
        <v>#DIV/0!</v>
      </c>
    </row>
    <row r="221" spans="1:5" x14ac:dyDescent="0.25">
      <c r="A221" s="42"/>
      <c r="B221" s="43" t="s">
        <v>1376</v>
      </c>
      <c r="C221" s="44"/>
      <c r="D221" s="42" t="s">
        <v>9</v>
      </c>
      <c r="E221" s="45" t="e">
        <f t="shared" si="12"/>
        <v>#DIV/0!</v>
      </c>
    </row>
    <row r="222" spans="1:5" ht="150" customHeight="1" x14ac:dyDescent="0.25">
      <c r="A222" s="214"/>
      <c r="B222" s="154" t="s">
        <v>250</v>
      </c>
      <c r="C222" s="160"/>
      <c r="D222" s="160"/>
      <c r="E222" s="70"/>
    </row>
    <row r="223" spans="1:5" ht="37.5" customHeight="1" x14ac:dyDescent="0.25">
      <c r="A223" s="214"/>
      <c r="B223" s="7" t="s">
        <v>1374</v>
      </c>
      <c r="C223" s="160" t="s">
        <v>1427</v>
      </c>
      <c r="D223" s="160" t="s">
        <v>1117</v>
      </c>
      <c r="E223" s="11">
        <v>5</v>
      </c>
    </row>
    <row r="224" spans="1:5" ht="38.25" customHeight="1" x14ac:dyDescent="0.25">
      <c r="A224" s="214"/>
      <c r="B224" s="7" t="s">
        <v>1376</v>
      </c>
      <c r="C224" s="160" t="s">
        <v>1427</v>
      </c>
      <c r="D224" s="160" t="s">
        <v>1117</v>
      </c>
      <c r="E224" s="131">
        <v>11</v>
      </c>
    </row>
    <row r="225" spans="1:5" ht="60" x14ac:dyDescent="0.25">
      <c r="A225" s="214"/>
      <c r="B225" s="154" t="s">
        <v>251</v>
      </c>
      <c r="C225" s="160"/>
      <c r="D225" s="160"/>
      <c r="E225" s="70"/>
    </row>
    <row r="226" spans="1:5" ht="45" x14ac:dyDescent="0.25">
      <c r="A226" s="214"/>
      <c r="B226" s="7" t="s">
        <v>1374</v>
      </c>
      <c r="C226" s="160" t="s">
        <v>1422</v>
      </c>
      <c r="D226" s="160" t="s">
        <v>1117</v>
      </c>
      <c r="E226" s="131">
        <v>5</v>
      </c>
    </row>
    <row r="227" spans="1:5" ht="45" x14ac:dyDescent="0.25">
      <c r="A227" s="214"/>
      <c r="B227" s="7" t="s">
        <v>1376</v>
      </c>
      <c r="C227" s="160" t="s">
        <v>1423</v>
      </c>
      <c r="D227" s="160" t="s">
        <v>1117</v>
      </c>
      <c r="E227" s="131">
        <v>11</v>
      </c>
    </row>
    <row r="228" spans="1:5" ht="150" x14ac:dyDescent="0.25">
      <c r="A228" s="214"/>
      <c r="B228" s="154" t="s">
        <v>250</v>
      </c>
      <c r="C228" s="160"/>
      <c r="D228" s="160"/>
      <c r="E228" s="70"/>
    </row>
    <row r="229" spans="1:5" ht="30" x14ac:dyDescent="0.25">
      <c r="A229" s="214"/>
      <c r="B229" s="7" t="s">
        <v>1374</v>
      </c>
      <c r="C229" s="160" t="s">
        <v>1426</v>
      </c>
      <c r="D229" s="160" t="s">
        <v>1117</v>
      </c>
      <c r="E229" s="70">
        <v>0</v>
      </c>
    </row>
    <row r="230" spans="1:5" ht="30" x14ac:dyDescent="0.25">
      <c r="A230" s="214"/>
      <c r="B230" s="7" t="s">
        <v>1376</v>
      </c>
      <c r="C230" s="160" t="s">
        <v>1426</v>
      </c>
      <c r="D230" s="160" t="s">
        <v>1117</v>
      </c>
      <c r="E230" s="70">
        <v>0</v>
      </c>
    </row>
    <row r="231" spans="1:5" ht="60" x14ac:dyDescent="0.25">
      <c r="A231" s="214"/>
      <c r="B231" s="154" t="s">
        <v>251</v>
      </c>
      <c r="C231" s="160"/>
      <c r="D231" s="160"/>
      <c r="E231" s="70"/>
    </row>
    <row r="232" spans="1:5" ht="45" x14ac:dyDescent="0.25">
      <c r="A232" s="214"/>
      <c r="B232" s="7" t="s">
        <v>1374</v>
      </c>
      <c r="C232" s="160" t="s">
        <v>1424</v>
      </c>
      <c r="D232" s="160" t="s">
        <v>1117</v>
      </c>
      <c r="E232" s="70">
        <v>0</v>
      </c>
    </row>
    <row r="233" spans="1:5" ht="45" x14ac:dyDescent="0.25">
      <c r="A233" s="214"/>
      <c r="B233" s="7" t="s">
        <v>1376</v>
      </c>
      <c r="C233" s="160" t="s">
        <v>1425</v>
      </c>
      <c r="D233" s="160" t="s">
        <v>1117</v>
      </c>
      <c r="E233" s="70">
        <v>0</v>
      </c>
    </row>
    <row r="234" spans="1:5" ht="60" x14ac:dyDescent="0.25">
      <c r="A234" s="42" t="s">
        <v>1623</v>
      </c>
      <c r="B234" s="46" t="s">
        <v>1624</v>
      </c>
      <c r="C234" s="42"/>
      <c r="D234" s="42"/>
      <c r="E234" s="142"/>
    </row>
    <row r="235" spans="1:5" x14ac:dyDescent="0.25">
      <c r="A235" s="6"/>
      <c r="B235" s="34" t="s">
        <v>1605</v>
      </c>
      <c r="C235" s="6"/>
      <c r="D235" s="6" t="s">
        <v>9</v>
      </c>
      <c r="E235" s="70">
        <v>0</v>
      </c>
    </row>
    <row r="236" spans="1:5" x14ac:dyDescent="0.25">
      <c r="A236" s="6"/>
      <c r="B236" s="34" t="s">
        <v>1606</v>
      </c>
      <c r="C236" s="6"/>
      <c r="D236" s="6" t="s">
        <v>9</v>
      </c>
      <c r="E236" s="70">
        <v>0</v>
      </c>
    </row>
    <row r="237" spans="1:5" x14ac:dyDescent="0.25">
      <c r="A237" s="6"/>
      <c r="B237" s="34" t="s">
        <v>1607</v>
      </c>
      <c r="C237" s="6"/>
      <c r="D237" s="6" t="s">
        <v>9</v>
      </c>
      <c r="E237" s="70">
        <v>0</v>
      </c>
    </row>
    <row r="238" spans="1:5" x14ac:dyDescent="0.25">
      <c r="A238" s="6"/>
      <c r="B238" s="34" t="s">
        <v>1608</v>
      </c>
      <c r="C238" s="6"/>
      <c r="D238" s="6" t="s">
        <v>9</v>
      </c>
      <c r="E238" s="70">
        <v>0</v>
      </c>
    </row>
    <row r="239" spans="1:5" x14ac:dyDescent="0.25">
      <c r="A239" s="6"/>
      <c r="B239" s="34" t="s">
        <v>1609</v>
      </c>
      <c r="C239" s="6"/>
      <c r="D239" s="6" t="s">
        <v>9</v>
      </c>
      <c r="E239" s="70">
        <v>0</v>
      </c>
    </row>
    <row r="240" spans="1:5" x14ac:dyDescent="0.25">
      <c r="A240" s="6"/>
      <c r="B240" s="34" t="s">
        <v>1610</v>
      </c>
      <c r="C240" s="6"/>
      <c r="D240" s="6" t="s">
        <v>9</v>
      </c>
      <c r="E240" s="70">
        <v>0</v>
      </c>
    </row>
    <row r="241" spans="1:5" x14ac:dyDescent="0.25">
      <c r="A241" s="6"/>
      <c r="B241" s="34" t="s">
        <v>1611</v>
      </c>
      <c r="C241" s="6"/>
      <c r="D241" s="6" t="s">
        <v>9</v>
      </c>
      <c r="E241" s="70">
        <v>0</v>
      </c>
    </row>
    <row r="242" spans="1:5" x14ac:dyDescent="0.25">
      <c r="A242" s="6"/>
      <c r="B242" s="34" t="s">
        <v>1612</v>
      </c>
      <c r="C242" s="6"/>
      <c r="D242" s="6" t="s">
        <v>9</v>
      </c>
      <c r="E242" s="70">
        <v>0</v>
      </c>
    </row>
    <row r="243" spans="1:5" x14ac:dyDescent="0.25">
      <c r="A243" s="6"/>
      <c r="B243" s="34" t="s">
        <v>1613</v>
      </c>
      <c r="C243" s="6"/>
      <c r="D243" s="6" t="s">
        <v>9</v>
      </c>
      <c r="E243" s="70">
        <v>0</v>
      </c>
    </row>
    <row r="244" spans="1:5" ht="60" x14ac:dyDescent="0.25">
      <c r="A244" s="42" t="s">
        <v>1625</v>
      </c>
      <c r="B244" s="46" t="s">
        <v>1626</v>
      </c>
      <c r="C244" s="42"/>
      <c r="D244" s="42"/>
      <c r="E244" s="142"/>
    </row>
    <row r="245" spans="1:5" x14ac:dyDescent="0.25">
      <c r="A245" s="6"/>
      <c r="B245" s="34" t="s">
        <v>1605</v>
      </c>
      <c r="C245" s="6"/>
      <c r="D245" s="6" t="s">
        <v>9</v>
      </c>
      <c r="E245" s="70">
        <v>0</v>
      </c>
    </row>
    <row r="246" spans="1:5" x14ac:dyDescent="0.25">
      <c r="A246" s="6"/>
      <c r="B246" s="34" t="s">
        <v>1606</v>
      </c>
      <c r="C246" s="6"/>
      <c r="D246" s="6" t="s">
        <v>9</v>
      </c>
      <c r="E246" s="70">
        <v>0</v>
      </c>
    </row>
    <row r="247" spans="1:5" x14ac:dyDescent="0.25">
      <c r="A247" s="6"/>
      <c r="B247" s="34" t="s">
        <v>1607</v>
      </c>
      <c r="C247" s="6"/>
      <c r="D247" s="6" t="s">
        <v>9</v>
      </c>
      <c r="E247" s="70">
        <v>0</v>
      </c>
    </row>
    <row r="248" spans="1:5" x14ac:dyDescent="0.25">
      <c r="A248" s="6"/>
      <c r="B248" s="34" t="s">
        <v>1608</v>
      </c>
      <c r="C248" s="6"/>
      <c r="D248" s="6" t="s">
        <v>9</v>
      </c>
      <c r="E248" s="70">
        <v>0</v>
      </c>
    </row>
    <row r="249" spans="1:5" x14ac:dyDescent="0.25">
      <c r="A249" s="6"/>
      <c r="B249" s="34" t="s">
        <v>1609</v>
      </c>
      <c r="C249" s="6"/>
      <c r="D249" s="6" t="s">
        <v>9</v>
      </c>
      <c r="E249" s="70">
        <v>0</v>
      </c>
    </row>
    <row r="250" spans="1:5" x14ac:dyDescent="0.25">
      <c r="A250" s="6"/>
      <c r="B250" s="34" t="s">
        <v>1610</v>
      </c>
      <c r="C250" s="6"/>
      <c r="D250" s="6" t="s">
        <v>9</v>
      </c>
      <c r="E250" s="70">
        <v>0</v>
      </c>
    </row>
    <row r="251" spans="1:5" x14ac:dyDescent="0.25">
      <c r="A251" s="6"/>
      <c r="B251" s="34" t="s">
        <v>1611</v>
      </c>
      <c r="C251" s="6"/>
      <c r="D251" s="6" t="s">
        <v>9</v>
      </c>
      <c r="E251" s="70">
        <v>0</v>
      </c>
    </row>
    <row r="252" spans="1:5" x14ac:dyDescent="0.25">
      <c r="A252" s="6"/>
      <c r="B252" s="34" t="s">
        <v>1612</v>
      </c>
      <c r="C252" s="6"/>
      <c r="D252" s="6" t="s">
        <v>9</v>
      </c>
      <c r="E252" s="70">
        <v>0</v>
      </c>
    </row>
    <row r="253" spans="1:5" x14ac:dyDescent="0.25">
      <c r="A253" s="6"/>
      <c r="B253" s="34" t="s">
        <v>1613</v>
      </c>
      <c r="C253" s="6"/>
      <c r="D253" s="6" t="s">
        <v>9</v>
      </c>
      <c r="E253" s="70">
        <v>0</v>
      </c>
    </row>
    <row r="254" spans="1:5" ht="45" x14ac:dyDescent="0.25">
      <c r="A254" s="42" t="s">
        <v>1627</v>
      </c>
      <c r="B254" s="46" t="s">
        <v>1628</v>
      </c>
      <c r="C254" s="42"/>
      <c r="D254" s="42"/>
      <c r="E254" s="142"/>
    </row>
    <row r="255" spans="1:5" x14ac:dyDescent="0.25">
      <c r="A255" s="6"/>
      <c r="B255" s="34" t="s">
        <v>1629</v>
      </c>
      <c r="C255" s="6"/>
      <c r="D255" s="6" t="s">
        <v>9</v>
      </c>
      <c r="E255" s="174">
        <v>0</v>
      </c>
    </row>
    <row r="256" spans="1:5" x14ac:dyDescent="0.25">
      <c r="A256" s="6"/>
      <c r="B256" s="34" t="s">
        <v>1634</v>
      </c>
      <c r="C256" s="6"/>
      <c r="D256" s="6" t="s">
        <v>9</v>
      </c>
      <c r="E256" s="174">
        <v>0</v>
      </c>
    </row>
    <row r="257" spans="1:5" x14ac:dyDescent="0.25">
      <c r="A257" s="6"/>
      <c r="B257" s="34" t="s">
        <v>1630</v>
      </c>
      <c r="C257" s="6"/>
      <c r="D257" s="6" t="s">
        <v>9</v>
      </c>
      <c r="E257" s="174">
        <v>0</v>
      </c>
    </row>
    <row r="258" spans="1:5" x14ac:dyDescent="0.25">
      <c r="A258" s="6"/>
      <c r="B258" s="34" t="s">
        <v>1631</v>
      </c>
      <c r="C258" s="6"/>
      <c r="D258" s="6" t="s">
        <v>9</v>
      </c>
      <c r="E258" s="174">
        <v>0</v>
      </c>
    </row>
    <row r="259" spans="1:5" x14ac:dyDescent="0.25">
      <c r="A259" s="6"/>
      <c r="B259" s="34" t="s">
        <v>1632</v>
      </c>
      <c r="C259" s="6"/>
      <c r="D259" s="6" t="s">
        <v>9</v>
      </c>
      <c r="E259" s="174">
        <v>0</v>
      </c>
    </row>
    <row r="260" spans="1:5" x14ac:dyDescent="0.25">
      <c r="A260" s="6"/>
      <c r="B260" s="34" t="s">
        <v>1633</v>
      </c>
      <c r="C260" s="6"/>
      <c r="D260" s="6" t="s">
        <v>9</v>
      </c>
      <c r="E260" s="174">
        <v>0</v>
      </c>
    </row>
    <row r="261" spans="1:5" ht="30" x14ac:dyDescent="0.25">
      <c r="A261" s="47" t="s">
        <v>252</v>
      </c>
      <c r="B261" s="48" t="s">
        <v>253</v>
      </c>
      <c r="C261" s="44"/>
      <c r="D261" s="44"/>
      <c r="E261" s="44"/>
    </row>
    <row r="262" spans="1:5" ht="60" x14ac:dyDescent="0.25">
      <c r="A262" s="42" t="s">
        <v>255</v>
      </c>
      <c r="B262" s="43" t="s">
        <v>1663</v>
      </c>
      <c r="C262" s="42" t="s">
        <v>254</v>
      </c>
      <c r="D262" s="42" t="s">
        <v>9</v>
      </c>
      <c r="E262" s="45">
        <f>E263/E264*100</f>
        <v>99.134199134199136</v>
      </c>
    </row>
    <row r="263" spans="1:5" ht="30" x14ac:dyDescent="0.25">
      <c r="A263" s="8"/>
      <c r="B263" s="21" t="s">
        <v>1664</v>
      </c>
      <c r="C263" s="6" t="s">
        <v>254</v>
      </c>
      <c r="D263" s="213" t="s">
        <v>1117</v>
      </c>
      <c r="E263" s="172">
        <v>229</v>
      </c>
    </row>
    <row r="264" spans="1:5" ht="30" x14ac:dyDescent="0.25">
      <c r="A264" s="8"/>
      <c r="B264" s="21" t="s">
        <v>1665</v>
      </c>
      <c r="C264" s="6" t="s">
        <v>254</v>
      </c>
      <c r="D264" s="213"/>
      <c r="E264" s="172">
        <v>231</v>
      </c>
    </row>
    <row r="265" spans="1:5" ht="30" x14ac:dyDescent="0.25">
      <c r="A265" s="42" t="s">
        <v>256</v>
      </c>
      <c r="B265" s="43" t="s">
        <v>1321</v>
      </c>
      <c r="C265" s="42"/>
      <c r="D265" s="44"/>
      <c r="E265" s="49"/>
    </row>
    <row r="266" spans="1:5" ht="45" x14ac:dyDescent="0.25">
      <c r="A266" s="214"/>
      <c r="B266" s="154" t="s">
        <v>257</v>
      </c>
      <c r="C266" s="213" t="s">
        <v>254</v>
      </c>
      <c r="D266" s="213" t="s">
        <v>1313</v>
      </c>
      <c r="E266" s="11"/>
    </row>
    <row r="267" spans="1:5" x14ac:dyDescent="0.25">
      <c r="A267" s="214"/>
      <c r="B267" s="7" t="s">
        <v>1666</v>
      </c>
      <c r="C267" s="213"/>
      <c r="D267" s="213" t="s">
        <v>1313</v>
      </c>
      <c r="E267" s="141">
        <v>52.64</v>
      </c>
    </row>
    <row r="268" spans="1:5" x14ac:dyDescent="0.25">
      <c r="A268" s="214"/>
      <c r="B268" s="7" t="s">
        <v>1667</v>
      </c>
      <c r="C268" s="213"/>
      <c r="D268" s="213"/>
      <c r="E268" s="141">
        <v>66.38</v>
      </c>
    </row>
    <row r="269" spans="1:5" ht="45" x14ac:dyDescent="0.25">
      <c r="A269" s="42" t="s">
        <v>260</v>
      </c>
      <c r="B269" s="43" t="s">
        <v>1320</v>
      </c>
      <c r="C269" s="42"/>
      <c r="D269" s="44"/>
      <c r="E269" s="49"/>
    </row>
    <row r="270" spans="1:5" ht="45" x14ac:dyDescent="0.25">
      <c r="A270" s="214"/>
      <c r="B270" s="154" t="s">
        <v>263</v>
      </c>
      <c r="C270" s="213" t="s">
        <v>264</v>
      </c>
      <c r="D270" s="213" t="s">
        <v>1313</v>
      </c>
      <c r="E270" s="11"/>
    </row>
    <row r="271" spans="1:5" x14ac:dyDescent="0.25">
      <c r="A271" s="214"/>
      <c r="B271" s="7" t="s">
        <v>258</v>
      </c>
      <c r="C271" s="213"/>
      <c r="D271" s="213" t="s">
        <v>1313</v>
      </c>
      <c r="E271" s="186">
        <v>32.590000000000003</v>
      </c>
    </row>
    <row r="272" spans="1:5" x14ac:dyDescent="0.25">
      <c r="A272" s="214"/>
      <c r="B272" s="7" t="s">
        <v>259</v>
      </c>
      <c r="C272" s="213"/>
      <c r="D272" s="213"/>
      <c r="E272" s="186">
        <v>21.25</v>
      </c>
    </row>
    <row r="273" spans="1:5" ht="60" x14ac:dyDescent="0.25">
      <c r="A273" s="42" t="s">
        <v>262</v>
      </c>
      <c r="B273" s="43" t="s">
        <v>1314</v>
      </c>
      <c r="C273" s="42"/>
      <c r="D273" s="44"/>
      <c r="E273" s="49"/>
    </row>
    <row r="274" spans="1:5" x14ac:dyDescent="0.25">
      <c r="A274" s="42"/>
      <c r="B274" s="43" t="s">
        <v>1666</v>
      </c>
      <c r="C274" s="42"/>
      <c r="D274" s="71" t="s">
        <v>9</v>
      </c>
      <c r="E274" s="45">
        <f t="shared" ref="E274:E275" si="13">E277/E280*100</f>
        <v>0.86580086580086579</v>
      </c>
    </row>
    <row r="275" spans="1:5" x14ac:dyDescent="0.25">
      <c r="A275" s="42"/>
      <c r="B275" s="43" t="s">
        <v>1667</v>
      </c>
      <c r="C275" s="42"/>
      <c r="D275" s="71" t="s">
        <v>9</v>
      </c>
      <c r="E275" s="45">
        <f t="shared" si="13"/>
        <v>0.86580086580086579</v>
      </c>
    </row>
    <row r="276" spans="1:5" ht="30" x14ac:dyDescent="0.25">
      <c r="A276" s="214"/>
      <c r="B276" s="154" t="s">
        <v>1315</v>
      </c>
      <c r="C276" s="213" t="s">
        <v>254</v>
      </c>
      <c r="D276" s="213" t="s">
        <v>1117</v>
      </c>
      <c r="E276" s="11"/>
    </row>
    <row r="277" spans="1:5" x14ac:dyDescent="0.25">
      <c r="A277" s="214"/>
      <c r="B277" s="7" t="s">
        <v>1318</v>
      </c>
      <c r="C277" s="213"/>
      <c r="D277" s="213" t="s">
        <v>1117</v>
      </c>
      <c r="E277" s="131">
        <v>2</v>
      </c>
    </row>
    <row r="278" spans="1:5" x14ac:dyDescent="0.25">
      <c r="A278" s="214"/>
      <c r="B278" s="7" t="s">
        <v>1317</v>
      </c>
      <c r="C278" s="213"/>
      <c r="D278" s="213"/>
      <c r="E278" s="131">
        <v>2</v>
      </c>
    </row>
    <row r="279" spans="1:5" ht="30" x14ac:dyDescent="0.25">
      <c r="A279" s="214"/>
      <c r="B279" s="154" t="s">
        <v>1322</v>
      </c>
      <c r="C279" s="213" t="s">
        <v>254</v>
      </c>
      <c r="D279" s="213" t="s">
        <v>1117</v>
      </c>
      <c r="E279" s="11"/>
    </row>
    <row r="280" spans="1:5" x14ac:dyDescent="0.25">
      <c r="A280" s="214"/>
      <c r="B280" s="7" t="s">
        <v>1318</v>
      </c>
      <c r="C280" s="213"/>
      <c r="D280" s="213" t="s">
        <v>1117</v>
      </c>
      <c r="E280" s="11">
        <v>231</v>
      </c>
    </row>
    <row r="281" spans="1:5" x14ac:dyDescent="0.25">
      <c r="A281" s="214"/>
      <c r="B281" s="7" t="s">
        <v>1317</v>
      </c>
      <c r="C281" s="213"/>
      <c r="D281" s="213"/>
      <c r="E281" s="11">
        <v>231</v>
      </c>
    </row>
    <row r="282" spans="1:5" ht="60" x14ac:dyDescent="0.25">
      <c r="A282" s="42" t="s">
        <v>265</v>
      </c>
      <c r="B282" s="43" t="s">
        <v>1316</v>
      </c>
      <c r="C282" s="42"/>
      <c r="D282" s="44"/>
      <c r="E282" s="49"/>
    </row>
    <row r="283" spans="1:5" x14ac:dyDescent="0.25">
      <c r="A283" s="42"/>
      <c r="B283" s="46" t="s">
        <v>1318</v>
      </c>
      <c r="C283" s="42"/>
      <c r="D283" s="71" t="s">
        <v>9</v>
      </c>
      <c r="E283" s="45">
        <f t="shared" ref="E283:E284" si="14">E286/E289*100</f>
        <v>0</v>
      </c>
    </row>
    <row r="284" spans="1:5" x14ac:dyDescent="0.25">
      <c r="A284" s="42"/>
      <c r="B284" s="46" t="s">
        <v>1317</v>
      </c>
      <c r="C284" s="42"/>
      <c r="D284" s="71" t="s">
        <v>9</v>
      </c>
      <c r="E284" s="45">
        <f t="shared" si="14"/>
        <v>0</v>
      </c>
    </row>
    <row r="285" spans="1:5" ht="30" x14ac:dyDescent="0.25">
      <c r="A285" s="214"/>
      <c r="B285" s="154" t="s">
        <v>1319</v>
      </c>
      <c r="C285" s="213" t="s">
        <v>264</v>
      </c>
      <c r="D285" s="213" t="s">
        <v>1117</v>
      </c>
      <c r="E285" s="11"/>
    </row>
    <row r="286" spans="1:5" x14ac:dyDescent="0.25">
      <c r="A286" s="214"/>
      <c r="B286" s="7" t="s">
        <v>1318</v>
      </c>
      <c r="C286" s="213"/>
      <c r="D286" s="213" t="s">
        <v>1117</v>
      </c>
      <c r="E286" s="11">
        <v>0</v>
      </c>
    </row>
    <row r="287" spans="1:5" x14ac:dyDescent="0.25">
      <c r="A287" s="214"/>
      <c r="B287" s="7" t="s">
        <v>1317</v>
      </c>
      <c r="C287" s="213"/>
      <c r="D287" s="213" t="s">
        <v>1117</v>
      </c>
      <c r="E287" s="11">
        <v>0</v>
      </c>
    </row>
    <row r="288" spans="1:5" ht="30" x14ac:dyDescent="0.25">
      <c r="A288" s="214"/>
      <c r="B288" s="154" t="s">
        <v>1323</v>
      </c>
      <c r="C288" s="213" t="s">
        <v>264</v>
      </c>
      <c r="D288" s="213" t="s">
        <v>1117</v>
      </c>
      <c r="E288" s="11"/>
    </row>
    <row r="289" spans="1:5" x14ac:dyDescent="0.25">
      <c r="A289" s="214"/>
      <c r="B289" s="7" t="s">
        <v>1318</v>
      </c>
      <c r="C289" s="213"/>
      <c r="D289" s="213"/>
      <c r="E289" s="11">
        <v>376</v>
      </c>
    </row>
    <row r="290" spans="1:5" ht="17.25" customHeight="1" x14ac:dyDescent="0.25">
      <c r="A290" s="214"/>
      <c r="B290" s="7" t="s">
        <v>1317</v>
      </c>
      <c r="C290" s="213"/>
      <c r="D290" s="213"/>
      <c r="E290" s="11">
        <v>376</v>
      </c>
    </row>
    <row r="291" spans="1:5" ht="75" customHeight="1" x14ac:dyDescent="0.25">
      <c r="A291" s="47" t="s">
        <v>267</v>
      </c>
      <c r="B291" s="48" t="s">
        <v>266</v>
      </c>
      <c r="C291" s="44"/>
      <c r="D291" s="44"/>
      <c r="E291" s="44"/>
    </row>
    <row r="292" spans="1:5" ht="30" x14ac:dyDescent="0.25">
      <c r="A292" s="42" t="s">
        <v>269</v>
      </c>
      <c r="B292" s="43" t="s">
        <v>268</v>
      </c>
      <c r="C292" s="44"/>
      <c r="D292" s="42"/>
      <c r="E292" s="50"/>
    </row>
    <row r="293" spans="1:5" x14ac:dyDescent="0.25">
      <c r="A293" s="42"/>
      <c r="B293" s="46" t="s">
        <v>1373</v>
      </c>
      <c r="C293" s="44"/>
      <c r="D293" s="42" t="s">
        <v>9</v>
      </c>
      <c r="E293" s="45">
        <f>(E295+E296+E299)/(E300+E302)*100</f>
        <v>98.931575358035914</v>
      </c>
    </row>
    <row r="294" spans="1:5" x14ac:dyDescent="0.25">
      <c r="A294" s="42"/>
      <c r="B294" s="46" t="s">
        <v>1375</v>
      </c>
      <c r="C294" s="44"/>
      <c r="D294" s="42" t="s">
        <v>9</v>
      </c>
      <c r="E294" s="45" t="e">
        <f>(E297+E298)/(E301)*100</f>
        <v>#DIV/0!</v>
      </c>
    </row>
    <row r="295" spans="1:5" ht="30" customHeight="1" x14ac:dyDescent="0.25">
      <c r="A295" s="218"/>
      <c r="B295" s="219" t="s">
        <v>270</v>
      </c>
      <c r="C295" s="6" t="s">
        <v>1428</v>
      </c>
      <c r="D295" s="213" t="s">
        <v>1117</v>
      </c>
      <c r="E295" s="35">
        <v>2344</v>
      </c>
    </row>
    <row r="296" spans="1:5" ht="30" x14ac:dyDescent="0.25">
      <c r="A296" s="218"/>
      <c r="B296" s="219"/>
      <c r="C296" s="6" t="s">
        <v>1429</v>
      </c>
      <c r="D296" s="213"/>
      <c r="E296" s="35">
        <v>2008</v>
      </c>
    </row>
    <row r="297" spans="1:5" ht="45" x14ac:dyDescent="0.25">
      <c r="A297" s="218"/>
      <c r="B297" s="219"/>
      <c r="C297" s="6" t="s">
        <v>1430</v>
      </c>
      <c r="D297" s="213" t="s">
        <v>1117</v>
      </c>
      <c r="E297" s="35">
        <v>0</v>
      </c>
    </row>
    <row r="298" spans="1:5" ht="45" x14ac:dyDescent="0.25">
      <c r="A298" s="218"/>
      <c r="B298" s="219"/>
      <c r="C298" s="6" t="s">
        <v>1431</v>
      </c>
      <c r="D298" s="213"/>
      <c r="E298" s="35">
        <v>0</v>
      </c>
    </row>
    <row r="299" spans="1:5" ht="30" x14ac:dyDescent="0.25">
      <c r="A299" s="8"/>
      <c r="B299" s="21" t="s">
        <v>271</v>
      </c>
      <c r="C299" s="6" t="s">
        <v>272</v>
      </c>
      <c r="D299" s="12" t="s">
        <v>1117</v>
      </c>
      <c r="E299" s="35">
        <v>0</v>
      </c>
    </row>
    <row r="300" spans="1:5" ht="60" customHeight="1" x14ac:dyDescent="0.25">
      <c r="A300" s="214"/>
      <c r="B300" s="219" t="s">
        <v>273</v>
      </c>
      <c r="C300" s="6" t="s">
        <v>1432</v>
      </c>
      <c r="D300" s="213" t="s">
        <v>1117</v>
      </c>
      <c r="E300" s="35">
        <v>4352</v>
      </c>
    </row>
    <row r="301" spans="1:5" ht="45" x14ac:dyDescent="0.25">
      <c r="A301" s="214"/>
      <c r="B301" s="219"/>
      <c r="C301" s="6" t="s">
        <v>1433</v>
      </c>
      <c r="D301" s="213"/>
      <c r="E301" s="35">
        <v>0</v>
      </c>
    </row>
    <row r="302" spans="1:5" ht="30" x14ac:dyDescent="0.25">
      <c r="A302" s="8"/>
      <c r="B302" s="21" t="s">
        <v>143</v>
      </c>
      <c r="C302" s="6" t="s">
        <v>233</v>
      </c>
      <c r="D302" s="12" t="s">
        <v>1117</v>
      </c>
      <c r="E302" s="35">
        <v>47</v>
      </c>
    </row>
    <row r="303" spans="1:5" ht="30" x14ac:dyDescent="0.25">
      <c r="A303" s="42" t="s">
        <v>274</v>
      </c>
      <c r="B303" s="43" t="s">
        <v>275</v>
      </c>
      <c r="C303" s="42"/>
      <c r="D303" s="42"/>
      <c r="E303" s="45"/>
    </row>
    <row r="304" spans="1:5" x14ac:dyDescent="0.25">
      <c r="A304" s="42"/>
      <c r="B304" s="46" t="s">
        <v>1373</v>
      </c>
      <c r="C304" s="42"/>
      <c r="D304" s="42" t="s">
        <v>9</v>
      </c>
      <c r="E304" s="45">
        <f>(E306+E307)/(E310+E311)*100</f>
        <v>18.181818181818183</v>
      </c>
    </row>
    <row r="305" spans="1:5" x14ac:dyDescent="0.25">
      <c r="A305" s="42"/>
      <c r="B305" s="46" t="s">
        <v>1375</v>
      </c>
      <c r="C305" s="42"/>
      <c r="D305" s="42" t="s">
        <v>9</v>
      </c>
      <c r="E305" s="45" t="e">
        <f>(E308+E309)/(E312+E313)*100</f>
        <v>#DIV/0!</v>
      </c>
    </row>
    <row r="306" spans="1:5" ht="30" customHeight="1" x14ac:dyDescent="0.25">
      <c r="A306" s="218"/>
      <c r="B306" s="219" t="s">
        <v>276</v>
      </c>
      <c r="C306" s="6" t="s">
        <v>1434</v>
      </c>
      <c r="D306" s="213" t="s">
        <v>1308</v>
      </c>
      <c r="E306" s="72">
        <v>0</v>
      </c>
    </row>
    <row r="307" spans="1:5" ht="30.75" customHeight="1" x14ac:dyDescent="0.25">
      <c r="A307" s="218"/>
      <c r="B307" s="219"/>
      <c r="C307" s="6" t="s">
        <v>1435</v>
      </c>
      <c r="D307" s="213"/>
      <c r="E307" s="72">
        <v>4</v>
      </c>
    </row>
    <row r="308" spans="1:5" ht="45" x14ac:dyDescent="0.25">
      <c r="A308" s="218"/>
      <c r="B308" s="219"/>
      <c r="C308" s="6" t="s">
        <v>1436</v>
      </c>
      <c r="D308" s="213" t="s">
        <v>1308</v>
      </c>
      <c r="E308" s="72">
        <v>0</v>
      </c>
    </row>
    <row r="309" spans="1:5" ht="45" x14ac:dyDescent="0.25">
      <c r="A309" s="218"/>
      <c r="B309" s="219"/>
      <c r="C309" s="6" t="s">
        <v>1437</v>
      </c>
      <c r="D309" s="213"/>
      <c r="E309" s="72">
        <v>0</v>
      </c>
    </row>
    <row r="310" spans="1:5" ht="45" x14ac:dyDescent="0.25">
      <c r="A310" s="218"/>
      <c r="B310" s="219" t="s">
        <v>222</v>
      </c>
      <c r="C310" s="6" t="s">
        <v>1438</v>
      </c>
      <c r="D310" s="213" t="s">
        <v>1308</v>
      </c>
      <c r="E310" s="35">
        <v>22</v>
      </c>
    </row>
    <row r="311" spans="1:5" ht="45" x14ac:dyDescent="0.25">
      <c r="A311" s="218"/>
      <c r="B311" s="219"/>
      <c r="C311" s="6" t="s">
        <v>1439</v>
      </c>
      <c r="D311" s="213"/>
      <c r="E311" s="35">
        <v>0</v>
      </c>
    </row>
    <row r="312" spans="1:5" ht="45" x14ac:dyDescent="0.25">
      <c r="A312" s="218"/>
      <c r="B312" s="219"/>
      <c r="C312" s="6" t="s">
        <v>1440</v>
      </c>
      <c r="D312" s="213" t="s">
        <v>1308</v>
      </c>
      <c r="E312" s="35">
        <v>0</v>
      </c>
    </row>
    <row r="313" spans="1:5" ht="45" x14ac:dyDescent="0.25">
      <c r="A313" s="218"/>
      <c r="B313" s="219"/>
      <c r="C313" s="6" t="s">
        <v>1441</v>
      </c>
      <c r="D313" s="213"/>
      <c r="E313" s="35">
        <v>0</v>
      </c>
    </row>
    <row r="314" spans="1:5" ht="30" x14ac:dyDescent="0.25">
      <c r="A314" s="42" t="s">
        <v>278</v>
      </c>
      <c r="B314" s="43" t="s">
        <v>279</v>
      </c>
      <c r="C314" s="42"/>
      <c r="D314" s="42"/>
      <c r="E314" s="50"/>
    </row>
    <row r="315" spans="1:5" x14ac:dyDescent="0.25">
      <c r="A315" s="42"/>
      <c r="B315" s="46" t="s">
        <v>1373</v>
      </c>
      <c r="C315" s="42"/>
      <c r="D315" s="42" t="s">
        <v>9</v>
      </c>
      <c r="E315" s="45">
        <f>(E317+E318+E321)/(E322+E326+E323)*100</f>
        <v>95.652173913043484</v>
      </c>
    </row>
    <row r="316" spans="1:5" x14ac:dyDescent="0.25">
      <c r="A316" s="42"/>
      <c r="B316" s="46" t="s">
        <v>1375</v>
      </c>
      <c r="C316" s="42"/>
      <c r="D316" s="42" t="s">
        <v>9</v>
      </c>
      <c r="E316" s="45" t="e">
        <f>(E319+E320)/(E324+E325)*100</f>
        <v>#DIV/0!</v>
      </c>
    </row>
    <row r="317" spans="1:5" ht="30" customHeight="1" x14ac:dyDescent="0.25">
      <c r="A317" s="218"/>
      <c r="B317" s="219" t="s">
        <v>280</v>
      </c>
      <c r="C317" s="6" t="s">
        <v>1442</v>
      </c>
      <c r="D317" s="213" t="s">
        <v>1308</v>
      </c>
      <c r="E317" s="11">
        <v>5</v>
      </c>
    </row>
    <row r="318" spans="1:5" ht="30" customHeight="1" x14ac:dyDescent="0.25">
      <c r="A318" s="218"/>
      <c r="B318" s="219"/>
      <c r="C318" s="6" t="s">
        <v>1443</v>
      </c>
      <c r="D318" s="213"/>
      <c r="E318" s="11">
        <v>17</v>
      </c>
    </row>
    <row r="319" spans="1:5" ht="45" x14ac:dyDescent="0.25">
      <c r="A319" s="218"/>
      <c r="B319" s="219"/>
      <c r="C319" s="6" t="s">
        <v>1444</v>
      </c>
      <c r="D319" s="213" t="s">
        <v>1308</v>
      </c>
      <c r="E319" s="11">
        <v>0</v>
      </c>
    </row>
    <row r="320" spans="1:5" ht="45" x14ac:dyDescent="0.25">
      <c r="A320" s="218"/>
      <c r="B320" s="219"/>
      <c r="C320" s="6" t="s">
        <v>1445</v>
      </c>
      <c r="D320" s="213"/>
      <c r="E320" s="11">
        <v>0</v>
      </c>
    </row>
    <row r="321" spans="1:5" ht="30" x14ac:dyDescent="0.25">
      <c r="A321" s="6"/>
      <c r="B321" s="21" t="s">
        <v>281</v>
      </c>
      <c r="C321" s="6" t="s">
        <v>282</v>
      </c>
      <c r="D321" s="12" t="s">
        <v>1308</v>
      </c>
      <c r="E321" s="11">
        <v>0</v>
      </c>
    </row>
    <row r="322" spans="1:5" ht="30" customHeight="1" x14ac:dyDescent="0.25">
      <c r="A322" s="218"/>
      <c r="B322" s="219" t="s">
        <v>222</v>
      </c>
      <c r="C322" s="6" t="s">
        <v>1394</v>
      </c>
      <c r="D322" s="213" t="s">
        <v>1308</v>
      </c>
      <c r="E322" s="131">
        <v>5</v>
      </c>
    </row>
    <row r="323" spans="1:5" ht="30" customHeight="1" x14ac:dyDescent="0.25">
      <c r="A323" s="218"/>
      <c r="B323" s="219"/>
      <c r="C323" s="6" t="s">
        <v>1446</v>
      </c>
      <c r="D323" s="213"/>
      <c r="E323" s="131">
        <v>18</v>
      </c>
    </row>
    <row r="324" spans="1:5" ht="45" x14ac:dyDescent="0.25">
      <c r="A324" s="218"/>
      <c r="B324" s="219"/>
      <c r="C324" s="6" t="s">
        <v>1395</v>
      </c>
      <c r="D324" s="213" t="s">
        <v>1308</v>
      </c>
      <c r="E324" s="11">
        <v>0</v>
      </c>
    </row>
    <row r="325" spans="1:5" ht="45" x14ac:dyDescent="0.25">
      <c r="A325" s="218"/>
      <c r="B325" s="219"/>
      <c r="C325" s="6" t="s">
        <v>1447</v>
      </c>
      <c r="D325" s="213"/>
      <c r="E325" s="11">
        <v>0</v>
      </c>
    </row>
    <row r="326" spans="1:5" ht="30" x14ac:dyDescent="0.25">
      <c r="A326" s="6"/>
      <c r="B326" s="21" t="s">
        <v>241</v>
      </c>
      <c r="C326" s="6" t="s">
        <v>224</v>
      </c>
      <c r="D326" s="12" t="s">
        <v>1308</v>
      </c>
      <c r="E326" s="11">
        <v>0</v>
      </c>
    </row>
    <row r="327" spans="1:5" ht="30" x14ac:dyDescent="0.25">
      <c r="A327" s="42" t="s">
        <v>283</v>
      </c>
      <c r="B327" s="43" t="s">
        <v>284</v>
      </c>
      <c r="C327" s="42"/>
      <c r="D327" s="42"/>
      <c r="E327" s="50"/>
    </row>
    <row r="328" spans="1:5" x14ac:dyDescent="0.25">
      <c r="A328" s="42"/>
      <c r="B328" s="46" t="s">
        <v>1373</v>
      </c>
      <c r="C328" s="42"/>
      <c r="D328" s="42" t="s">
        <v>9</v>
      </c>
      <c r="E328" s="45">
        <f>(E330+E331+E334)/(E335+E336+E339)*100</f>
        <v>0</v>
      </c>
    </row>
    <row r="329" spans="1:5" x14ac:dyDescent="0.25">
      <c r="A329" s="42"/>
      <c r="B329" s="46" t="s">
        <v>1375</v>
      </c>
      <c r="C329" s="42"/>
      <c r="D329" s="42" t="s">
        <v>9</v>
      </c>
      <c r="E329" s="45" t="e">
        <f>(E332+E333)/(E337+E338)*100</f>
        <v>#DIV/0!</v>
      </c>
    </row>
    <row r="330" spans="1:5" ht="30" customHeight="1" x14ac:dyDescent="0.25">
      <c r="A330" s="218"/>
      <c r="B330" s="219" t="s">
        <v>285</v>
      </c>
      <c r="C330" s="6" t="s">
        <v>1448</v>
      </c>
      <c r="D330" s="213" t="s">
        <v>1308</v>
      </c>
      <c r="E330" s="11">
        <v>0</v>
      </c>
    </row>
    <row r="331" spans="1:5" ht="30" x14ac:dyDescent="0.25">
      <c r="A331" s="218"/>
      <c r="B331" s="219"/>
      <c r="C331" s="6" t="s">
        <v>1449</v>
      </c>
      <c r="D331" s="213"/>
      <c r="E331" s="11">
        <v>0</v>
      </c>
    </row>
    <row r="332" spans="1:5" ht="45" x14ac:dyDescent="0.25">
      <c r="A332" s="218"/>
      <c r="B332" s="219"/>
      <c r="C332" s="6" t="s">
        <v>1450</v>
      </c>
      <c r="D332" s="213" t="s">
        <v>1308</v>
      </c>
      <c r="E332" s="11">
        <v>0</v>
      </c>
    </row>
    <row r="333" spans="1:5" ht="45" x14ac:dyDescent="0.25">
      <c r="A333" s="218"/>
      <c r="B333" s="219"/>
      <c r="C333" s="6" t="s">
        <v>1451</v>
      </c>
      <c r="D333" s="213"/>
      <c r="E333" s="11">
        <v>0</v>
      </c>
    </row>
    <row r="334" spans="1:5" ht="30" x14ac:dyDescent="0.25">
      <c r="A334" s="6"/>
      <c r="B334" s="21" t="s">
        <v>286</v>
      </c>
      <c r="C334" s="6" t="s">
        <v>287</v>
      </c>
      <c r="D334" s="12" t="s">
        <v>1308</v>
      </c>
      <c r="E334" s="11">
        <v>0</v>
      </c>
    </row>
    <row r="335" spans="1:5" ht="30" customHeight="1" x14ac:dyDescent="0.25">
      <c r="A335" s="218"/>
      <c r="B335" s="219" t="s">
        <v>222</v>
      </c>
      <c r="C335" s="6" t="s">
        <v>1394</v>
      </c>
      <c r="D335" s="213" t="s">
        <v>1308</v>
      </c>
      <c r="E335" s="175">
        <v>5</v>
      </c>
    </row>
    <row r="336" spans="1:5" ht="30" x14ac:dyDescent="0.25">
      <c r="A336" s="218"/>
      <c r="B336" s="219"/>
      <c r="C336" s="6" t="s">
        <v>1446</v>
      </c>
      <c r="D336" s="213"/>
      <c r="E336" s="175">
        <v>18</v>
      </c>
    </row>
    <row r="337" spans="1:5" ht="45" x14ac:dyDescent="0.25">
      <c r="A337" s="218"/>
      <c r="B337" s="219"/>
      <c r="C337" s="6" t="s">
        <v>1395</v>
      </c>
      <c r="D337" s="213" t="s">
        <v>1308</v>
      </c>
      <c r="E337" s="175">
        <v>0</v>
      </c>
    </row>
    <row r="338" spans="1:5" ht="45" x14ac:dyDescent="0.25">
      <c r="A338" s="218"/>
      <c r="B338" s="219"/>
      <c r="C338" s="6" t="s">
        <v>1447</v>
      </c>
      <c r="D338" s="213"/>
      <c r="E338" s="175">
        <v>0</v>
      </c>
    </row>
    <row r="339" spans="1:5" ht="30" x14ac:dyDescent="0.25">
      <c r="A339" s="6"/>
      <c r="B339" s="21" t="s">
        <v>241</v>
      </c>
      <c r="C339" s="6" t="s">
        <v>224</v>
      </c>
      <c r="D339" s="12" t="s">
        <v>1308</v>
      </c>
      <c r="E339" s="175">
        <v>0</v>
      </c>
    </row>
    <row r="340" spans="1:5" ht="45" customHeight="1" x14ac:dyDescent="0.25">
      <c r="A340" s="47" t="s">
        <v>289</v>
      </c>
      <c r="B340" s="48" t="s">
        <v>288</v>
      </c>
      <c r="C340" s="44"/>
      <c r="D340" s="44"/>
      <c r="E340" s="44"/>
    </row>
    <row r="341" spans="1:5" x14ac:dyDescent="0.25">
      <c r="A341" s="42" t="s">
        <v>291</v>
      </c>
      <c r="B341" s="43" t="s">
        <v>290</v>
      </c>
      <c r="C341" s="44"/>
      <c r="D341" s="42" t="s">
        <v>9</v>
      </c>
      <c r="E341" s="45"/>
    </row>
    <row r="342" spans="1:5" x14ac:dyDescent="0.25">
      <c r="A342" s="42"/>
      <c r="B342" s="46" t="s">
        <v>1373</v>
      </c>
      <c r="C342" s="44"/>
      <c r="D342" s="42" t="s">
        <v>9</v>
      </c>
      <c r="E342" s="45">
        <f>((E349+E355+E350+E356)/(E358+E364+E359+E365))*100</f>
        <v>100</v>
      </c>
    </row>
    <row r="343" spans="1:5" x14ac:dyDescent="0.25">
      <c r="A343" s="42"/>
      <c r="B343" s="46" t="s">
        <v>1374</v>
      </c>
      <c r="C343" s="44"/>
      <c r="D343" s="42" t="s">
        <v>9</v>
      </c>
      <c r="E343" s="45">
        <f t="shared" ref="E343:E344" si="15">((E349+E355)/(E358+E364))*100</f>
        <v>100</v>
      </c>
    </row>
    <row r="344" spans="1:5" x14ac:dyDescent="0.25">
      <c r="A344" s="42"/>
      <c r="B344" s="43" t="s">
        <v>1376</v>
      </c>
      <c r="C344" s="44"/>
      <c r="D344" s="42" t="s">
        <v>9</v>
      </c>
      <c r="E344" s="45">
        <f t="shared" si="15"/>
        <v>100</v>
      </c>
    </row>
    <row r="345" spans="1:5" x14ac:dyDescent="0.25">
      <c r="A345" s="42"/>
      <c r="B345" s="46" t="s">
        <v>1375</v>
      </c>
      <c r="C345" s="44"/>
      <c r="D345" s="42" t="s">
        <v>9</v>
      </c>
      <c r="E345" s="45" t="e">
        <f>((E352+E353)/(E361+E362))*100</f>
        <v>#DIV/0!</v>
      </c>
    </row>
    <row r="346" spans="1:5" x14ac:dyDescent="0.25">
      <c r="A346" s="42"/>
      <c r="B346" s="46" t="s">
        <v>1374</v>
      </c>
      <c r="C346" s="44"/>
      <c r="D346" s="42" t="s">
        <v>9</v>
      </c>
      <c r="E346" s="45" t="e">
        <f t="shared" ref="E346:E347" si="16">((E352)/(E361))*100</f>
        <v>#DIV/0!</v>
      </c>
    </row>
    <row r="347" spans="1:5" x14ac:dyDescent="0.25">
      <c r="A347" s="42"/>
      <c r="B347" s="43" t="s">
        <v>1376</v>
      </c>
      <c r="C347" s="44"/>
      <c r="D347" s="42" t="s">
        <v>9</v>
      </c>
      <c r="E347" s="45" t="e">
        <f t="shared" si="16"/>
        <v>#DIV/0!</v>
      </c>
    </row>
    <row r="348" spans="1:5" ht="45" x14ac:dyDescent="0.25">
      <c r="A348" s="6"/>
      <c r="B348" s="21" t="s">
        <v>292</v>
      </c>
      <c r="C348" s="6"/>
      <c r="D348" s="12"/>
      <c r="E348" s="11"/>
    </row>
    <row r="349" spans="1:5" ht="45" customHeight="1" x14ac:dyDescent="0.25">
      <c r="A349" s="6"/>
      <c r="B349" s="73" t="s">
        <v>1374</v>
      </c>
      <c r="C349" s="6" t="s">
        <v>1455</v>
      </c>
      <c r="D349" s="12" t="s">
        <v>1308</v>
      </c>
      <c r="E349" s="11">
        <v>5</v>
      </c>
    </row>
    <row r="350" spans="1:5" ht="45" customHeight="1" x14ac:dyDescent="0.25">
      <c r="A350" s="6"/>
      <c r="B350" s="21" t="s">
        <v>1376</v>
      </c>
      <c r="C350" s="6" t="s">
        <v>1456</v>
      </c>
      <c r="D350" s="12" t="s">
        <v>1308</v>
      </c>
      <c r="E350" s="11">
        <v>18</v>
      </c>
    </row>
    <row r="351" spans="1:5" ht="45" x14ac:dyDescent="0.25">
      <c r="A351" s="6"/>
      <c r="B351" s="21" t="s">
        <v>292</v>
      </c>
      <c r="C351" s="6"/>
      <c r="D351" s="12"/>
      <c r="E351" s="11"/>
    </row>
    <row r="352" spans="1:5" ht="45" customHeight="1" x14ac:dyDescent="0.25">
      <c r="A352" s="6"/>
      <c r="B352" s="73" t="s">
        <v>1374</v>
      </c>
      <c r="C352" s="6" t="s">
        <v>1453</v>
      </c>
      <c r="D352" s="12" t="s">
        <v>1308</v>
      </c>
      <c r="E352" s="11">
        <v>0</v>
      </c>
    </row>
    <row r="353" spans="1:5" ht="45" customHeight="1" x14ac:dyDescent="0.25">
      <c r="A353" s="6"/>
      <c r="B353" s="21" t="s">
        <v>1376</v>
      </c>
      <c r="C353" s="6" t="s">
        <v>1454</v>
      </c>
      <c r="D353" s="12" t="s">
        <v>1308</v>
      </c>
      <c r="E353" s="11">
        <v>0</v>
      </c>
    </row>
    <row r="354" spans="1:5" ht="30" x14ac:dyDescent="0.25">
      <c r="A354" s="8"/>
      <c r="B354" s="21" t="s">
        <v>293</v>
      </c>
      <c r="C354" s="6"/>
      <c r="D354" s="12"/>
      <c r="E354" s="11"/>
    </row>
    <row r="355" spans="1:5" ht="30" customHeight="1" x14ac:dyDescent="0.25">
      <c r="A355" s="8"/>
      <c r="B355" s="73" t="s">
        <v>1374</v>
      </c>
      <c r="C355" s="6" t="s">
        <v>1457</v>
      </c>
      <c r="D355" s="12" t="s">
        <v>1308</v>
      </c>
      <c r="E355" s="11">
        <v>0</v>
      </c>
    </row>
    <row r="356" spans="1:5" ht="33.75" customHeight="1" x14ac:dyDescent="0.25">
      <c r="A356" s="8"/>
      <c r="B356" s="21" t="s">
        <v>1376</v>
      </c>
      <c r="C356" s="6" t="s">
        <v>1458</v>
      </c>
      <c r="D356" s="12" t="s">
        <v>1308</v>
      </c>
      <c r="E356" s="11">
        <v>0</v>
      </c>
    </row>
    <row r="357" spans="1:5" ht="45" customHeight="1" x14ac:dyDescent="0.25">
      <c r="A357" s="8"/>
      <c r="B357" s="21" t="s">
        <v>294</v>
      </c>
      <c r="C357" s="6"/>
      <c r="D357" s="12"/>
      <c r="E357" s="11"/>
    </row>
    <row r="358" spans="1:5" ht="45" customHeight="1" x14ac:dyDescent="0.25">
      <c r="A358" s="8"/>
      <c r="B358" s="73" t="s">
        <v>1374</v>
      </c>
      <c r="C358" s="6" t="s">
        <v>1452</v>
      </c>
      <c r="D358" s="12" t="s">
        <v>1308</v>
      </c>
      <c r="E358" s="11">
        <v>5</v>
      </c>
    </row>
    <row r="359" spans="1:5" ht="45" customHeight="1" x14ac:dyDescent="0.25">
      <c r="A359" s="8"/>
      <c r="B359" s="21" t="s">
        <v>1376</v>
      </c>
      <c r="C359" s="6" t="s">
        <v>1452</v>
      </c>
      <c r="D359" s="12" t="s">
        <v>1308</v>
      </c>
      <c r="E359" s="11">
        <v>18</v>
      </c>
    </row>
    <row r="360" spans="1:5" ht="45" customHeight="1" x14ac:dyDescent="0.25">
      <c r="A360" s="8"/>
      <c r="B360" s="21" t="s">
        <v>294</v>
      </c>
      <c r="C360" s="6"/>
      <c r="D360" s="12"/>
      <c r="E360" s="11"/>
    </row>
    <row r="361" spans="1:5" ht="45" customHeight="1" x14ac:dyDescent="0.25">
      <c r="A361" s="8"/>
      <c r="B361" s="73" t="s">
        <v>1374</v>
      </c>
      <c r="C361" s="6" t="s">
        <v>1459</v>
      </c>
      <c r="D361" s="12" t="s">
        <v>1308</v>
      </c>
      <c r="E361" s="11">
        <v>0</v>
      </c>
    </row>
    <row r="362" spans="1:5" ht="45" customHeight="1" x14ac:dyDescent="0.25">
      <c r="A362" s="8"/>
      <c r="B362" s="21" t="s">
        <v>1376</v>
      </c>
      <c r="C362" s="6" t="s">
        <v>1460</v>
      </c>
      <c r="D362" s="12" t="s">
        <v>1308</v>
      </c>
      <c r="E362" s="11">
        <v>0</v>
      </c>
    </row>
    <row r="363" spans="1:5" ht="30" x14ac:dyDescent="0.25">
      <c r="A363" s="8"/>
      <c r="B363" s="21" t="s">
        <v>295</v>
      </c>
      <c r="C363" s="6"/>
      <c r="D363" s="12"/>
      <c r="E363" s="11"/>
    </row>
    <row r="364" spans="1:5" ht="30" customHeight="1" x14ac:dyDescent="0.25">
      <c r="A364" s="8"/>
      <c r="B364" s="73" t="s">
        <v>1374</v>
      </c>
      <c r="C364" s="6" t="s">
        <v>1461</v>
      </c>
      <c r="D364" s="12" t="s">
        <v>1308</v>
      </c>
      <c r="E364" s="11">
        <v>0</v>
      </c>
    </row>
    <row r="365" spans="1:5" ht="30" customHeight="1" x14ac:dyDescent="0.25">
      <c r="A365" s="8"/>
      <c r="B365" s="21" t="s">
        <v>1376</v>
      </c>
      <c r="C365" s="6" t="s">
        <v>1462</v>
      </c>
      <c r="D365" s="12" t="s">
        <v>1308</v>
      </c>
      <c r="E365" s="11">
        <v>0</v>
      </c>
    </row>
    <row r="366" spans="1:5" ht="45" x14ac:dyDescent="0.25">
      <c r="A366" s="47" t="s">
        <v>297</v>
      </c>
      <c r="B366" s="48" t="s">
        <v>296</v>
      </c>
      <c r="C366" s="44"/>
      <c r="D366" s="44"/>
      <c r="E366" s="44"/>
    </row>
    <row r="367" spans="1:5" ht="30" x14ac:dyDescent="0.25">
      <c r="A367" s="42" t="s">
        <v>308</v>
      </c>
      <c r="B367" s="43" t="s">
        <v>298</v>
      </c>
      <c r="C367" s="44"/>
      <c r="D367" s="42" t="s">
        <v>1310</v>
      </c>
      <c r="E367" s="45">
        <f>(E370+E371)/(E372+E373)</f>
        <v>201.27654320987654</v>
      </c>
    </row>
    <row r="368" spans="1:5" x14ac:dyDescent="0.25">
      <c r="A368" s="42"/>
      <c r="B368" s="46" t="s">
        <v>1373</v>
      </c>
      <c r="C368" s="44"/>
      <c r="D368" s="42" t="s">
        <v>1310</v>
      </c>
      <c r="E368" s="45">
        <f t="shared" ref="E368:E369" si="17">(E370)/(E372)</f>
        <v>201.27654320987654</v>
      </c>
    </row>
    <row r="369" spans="1:5" x14ac:dyDescent="0.25">
      <c r="A369" s="42"/>
      <c r="B369" s="46" t="s">
        <v>1375</v>
      </c>
      <c r="C369" s="44"/>
      <c r="D369" s="42" t="s">
        <v>1310</v>
      </c>
      <c r="E369" s="45" t="e">
        <f t="shared" si="17"/>
        <v>#DIV/0!</v>
      </c>
    </row>
    <row r="370" spans="1:5" ht="30" x14ac:dyDescent="0.25">
      <c r="A370" s="8"/>
      <c r="B370" s="21" t="s">
        <v>299</v>
      </c>
      <c r="C370" s="6" t="s">
        <v>300</v>
      </c>
      <c r="D370" s="12" t="s">
        <v>1310</v>
      </c>
      <c r="E370" s="35">
        <v>896687</v>
      </c>
    </row>
    <row r="371" spans="1:5" ht="45" customHeight="1" x14ac:dyDescent="0.25">
      <c r="A371" s="8"/>
      <c r="B371" s="21" t="s">
        <v>301</v>
      </c>
      <c r="C371" s="6" t="s">
        <v>302</v>
      </c>
      <c r="D371" s="12" t="s">
        <v>1310</v>
      </c>
      <c r="E371" s="35">
        <v>0</v>
      </c>
    </row>
    <row r="372" spans="1:5" ht="30" x14ac:dyDescent="0.25">
      <c r="A372" s="8"/>
      <c r="B372" s="21" t="s">
        <v>303</v>
      </c>
      <c r="C372" s="6" t="s">
        <v>304</v>
      </c>
      <c r="D372" s="12" t="s">
        <v>1117</v>
      </c>
      <c r="E372" s="35">
        <v>4455</v>
      </c>
    </row>
    <row r="373" spans="1:5" ht="45" customHeight="1" x14ac:dyDescent="0.25">
      <c r="A373" s="8"/>
      <c r="B373" s="21" t="s">
        <v>305</v>
      </c>
      <c r="C373" s="6" t="s">
        <v>306</v>
      </c>
      <c r="D373" s="12" t="s">
        <v>1117</v>
      </c>
      <c r="E373" s="35">
        <v>0</v>
      </c>
    </row>
    <row r="374" spans="1:5" ht="30" x14ac:dyDescent="0.25">
      <c r="A374" s="42" t="s">
        <v>307</v>
      </c>
      <c r="B374" s="43" t="s">
        <v>310</v>
      </c>
      <c r="C374" s="44"/>
      <c r="D374" s="42" t="s">
        <v>9</v>
      </c>
      <c r="E374" s="45">
        <f>((E377+E378)/(E379+E380))*100</f>
        <v>0</v>
      </c>
    </row>
    <row r="375" spans="1:5" x14ac:dyDescent="0.25">
      <c r="A375" s="42"/>
      <c r="B375" s="46" t="s">
        <v>1373</v>
      </c>
      <c r="C375" s="44"/>
      <c r="D375" s="42" t="s">
        <v>9</v>
      </c>
      <c r="E375" s="45">
        <f t="shared" ref="E375:E376" si="18">((E377)/(E379))*100</f>
        <v>0</v>
      </c>
    </row>
    <row r="376" spans="1:5" x14ac:dyDescent="0.25">
      <c r="A376" s="42"/>
      <c r="B376" s="46" t="s">
        <v>1375</v>
      </c>
      <c r="C376" s="44"/>
      <c r="D376" s="42" t="s">
        <v>9</v>
      </c>
      <c r="E376" s="45" t="e">
        <f t="shared" si="18"/>
        <v>#DIV/0!</v>
      </c>
    </row>
    <row r="377" spans="1:5" ht="30.75" customHeight="1" x14ac:dyDescent="0.25">
      <c r="A377" s="8"/>
      <c r="B377" s="21" t="s">
        <v>311</v>
      </c>
      <c r="C377" s="6" t="s">
        <v>312</v>
      </c>
      <c r="D377" s="12" t="s">
        <v>1310</v>
      </c>
      <c r="E377" s="35">
        <v>0</v>
      </c>
    </row>
    <row r="378" spans="1:5" ht="45" customHeight="1" x14ac:dyDescent="0.25">
      <c r="A378" s="8"/>
      <c r="B378" s="21" t="s">
        <v>313</v>
      </c>
      <c r="C378" s="6" t="s">
        <v>314</v>
      </c>
      <c r="D378" s="12" t="s">
        <v>1310</v>
      </c>
      <c r="E378" s="35">
        <v>0</v>
      </c>
    </row>
    <row r="379" spans="1:5" ht="30" customHeight="1" x14ac:dyDescent="0.25">
      <c r="A379" s="8"/>
      <c r="B379" s="21" t="s">
        <v>315</v>
      </c>
      <c r="C379" s="6" t="s">
        <v>300</v>
      </c>
      <c r="D379" s="12" t="s">
        <v>1310</v>
      </c>
      <c r="E379" s="35">
        <v>896687</v>
      </c>
    </row>
    <row r="380" spans="1:5" ht="45" customHeight="1" x14ac:dyDescent="0.25">
      <c r="A380" s="8"/>
      <c r="B380" s="21" t="s">
        <v>316</v>
      </c>
      <c r="C380" s="6" t="s">
        <v>317</v>
      </c>
      <c r="D380" s="12" t="s">
        <v>1310</v>
      </c>
      <c r="E380" s="35">
        <v>0</v>
      </c>
    </row>
    <row r="381" spans="1:5" ht="30" x14ac:dyDescent="0.25">
      <c r="A381" s="47" t="s">
        <v>319</v>
      </c>
      <c r="B381" s="48" t="s">
        <v>318</v>
      </c>
      <c r="C381" s="44"/>
      <c r="D381" s="44"/>
      <c r="E381" s="44"/>
    </row>
    <row r="382" spans="1:5" ht="30" x14ac:dyDescent="0.25">
      <c r="A382" s="42" t="s">
        <v>321</v>
      </c>
      <c r="B382" s="43" t="s">
        <v>320</v>
      </c>
      <c r="C382" s="42"/>
      <c r="D382" s="42"/>
      <c r="E382" s="45"/>
    </row>
    <row r="383" spans="1:5" x14ac:dyDescent="0.25">
      <c r="A383" s="42"/>
      <c r="B383" s="46" t="s">
        <v>1373</v>
      </c>
      <c r="C383" s="44"/>
      <c r="D383" s="42" t="s">
        <v>9</v>
      </c>
      <c r="E383" s="45">
        <f>((E385+E386+E389)/(E390+E391+E394))*100</f>
        <v>52.173913043478258</v>
      </c>
    </row>
    <row r="384" spans="1:5" x14ac:dyDescent="0.25">
      <c r="A384" s="42"/>
      <c r="B384" s="46" t="s">
        <v>1375</v>
      </c>
      <c r="C384" s="44"/>
      <c r="D384" s="42" t="s">
        <v>9</v>
      </c>
      <c r="E384" s="45" t="e">
        <f>((E387+E388)/(E392+E393))*100</f>
        <v>#DIV/0!</v>
      </c>
    </row>
    <row r="385" spans="1:5" ht="30" x14ac:dyDescent="0.25">
      <c r="A385" s="218"/>
      <c r="B385" s="219" t="s">
        <v>322</v>
      </c>
      <c r="C385" s="6" t="s">
        <v>1463</v>
      </c>
      <c r="D385" s="12" t="s">
        <v>1308</v>
      </c>
      <c r="E385" s="11">
        <v>2</v>
      </c>
    </row>
    <row r="386" spans="1:5" ht="30" x14ac:dyDescent="0.25">
      <c r="A386" s="218"/>
      <c r="B386" s="219"/>
      <c r="C386" s="6" t="s">
        <v>1464</v>
      </c>
      <c r="D386" s="12" t="s">
        <v>1308</v>
      </c>
      <c r="E386" s="11">
        <v>10</v>
      </c>
    </row>
    <row r="387" spans="1:5" ht="45" x14ac:dyDescent="0.25">
      <c r="A387" s="218"/>
      <c r="B387" s="219"/>
      <c r="C387" s="6" t="s">
        <v>1465</v>
      </c>
      <c r="D387" s="12" t="s">
        <v>1308</v>
      </c>
      <c r="E387" s="39">
        <v>0</v>
      </c>
    </row>
    <row r="388" spans="1:5" ht="45" x14ac:dyDescent="0.25">
      <c r="A388" s="218"/>
      <c r="B388" s="219"/>
      <c r="C388" s="6" t="s">
        <v>1466</v>
      </c>
      <c r="D388" s="12" t="s">
        <v>1308</v>
      </c>
      <c r="E388" s="39">
        <v>0</v>
      </c>
    </row>
    <row r="389" spans="1:5" ht="30" x14ac:dyDescent="0.25">
      <c r="A389" s="6"/>
      <c r="B389" s="21" t="s">
        <v>323</v>
      </c>
      <c r="C389" s="6" t="s">
        <v>324</v>
      </c>
      <c r="D389" s="12" t="s">
        <v>1308</v>
      </c>
      <c r="E389" s="39">
        <v>0</v>
      </c>
    </row>
    <row r="390" spans="1:5" ht="30" customHeight="1" x14ac:dyDescent="0.25">
      <c r="A390" s="218"/>
      <c r="B390" s="219" t="s">
        <v>222</v>
      </c>
      <c r="C390" s="6" t="s">
        <v>1394</v>
      </c>
      <c r="D390" s="12" t="s">
        <v>1308</v>
      </c>
      <c r="E390" s="11">
        <v>5</v>
      </c>
    </row>
    <row r="391" spans="1:5" ht="29.25" customHeight="1" x14ac:dyDescent="0.25">
      <c r="A391" s="218"/>
      <c r="B391" s="219"/>
      <c r="C391" s="6" t="s">
        <v>1446</v>
      </c>
      <c r="D391" s="12" t="s">
        <v>1308</v>
      </c>
      <c r="E391" s="11">
        <v>18</v>
      </c>
    </row>
    <row r="392" spans="1:5" ht="45" x14ac:dyDescent="0.25">
      <c r="A392" s="218"/>
      <c r="B392" s="219"/>
      <c r="C392" s="6" t="s">
        <v>1395</v>
      </c>
      <c r="D392" s="12" t="s">
        <v>1308</v>
      </c>
      <c r="E392" s="39">
        <v>0</v>
      </c>
    </row>
    <row r="393" spans="1:5" ht="45" x14ac:dyDescent="0.25">
      <c r="A393" s="218"/>
      <c r="B393" s="219"/>
      <c r="C393" s="6" t="s">
        <v>1447</v>
      </c>
      <c r="D393" s="12" t="s">
        <v>1308</v>
      </c>
      <c r="E393" s="39">
        <v>0</v>
      </c>
    </row>
    <row r="394" spans="1:5" ht="30" x14ac:dyDescent="0.25">
      <c r="A394" s="6"/>
      <c r="B394" s="21" t="s">
        <v>241</v>
      </c>
      <c r="C394" s="6" t="s">
        <v>224</v>
      </c>
      <c r="D394" s="12" t="s">
        <v>1308</v>
      </c>
      <c r="E394" s="39">
        <v>0</v>
      </c>
    </row>
    <row r="395" spans="1:5" ht="30" x14ac:dyDescent="0.25">
      <c r="A395" s="42" t="s">
        <v>326</v>
      </c>
      <c r="B395" s="43" t="s">
        <v>325</v>
      </c>
      <c r="C395" s="42"/>
      <c r="D395" s="42"/>
      <c r="E395" s="45"/>
    </row>
    <row r="396" spans="1:5" x14ac:dyDescent="0.25">
      <c r="A396" s="42"/>
      <c r="B396" s="46" t="s">
        <v>1373</v>
      </c>
      <c r="C396" s="44"/>
      <c r="D396" s="42" t="s">
        <v>9</v>
      </c>
      <c r="E396" s="45">
        <f>((E398+E399+E402)/(E403+E404+E407))*100</f>
        <v>60.869565217391312</v>
      </c>
    </row>
    <row r="397" spans="1:5" x14ac:dyDescent="0.25">
      <c r="A397" s="42"/>
      <c r="B397" s="46" t="s">
        <v>1375</v>
      </c>
      <c r="C397" s="44"/>
      <c r="D397" s="42" t="s">
        <v>9</v>
      </c>
      <c r="E397" s="45" t="e">
        <f>((E400+E401)/(E405+E406))*100</f>
        <v>#DIV/0!</v>
      </c>
    </row>
    <row r="398" spans="1:5" ht="30" customHeight="1" x14ac:dyDescent="0.25">
      <c r="A398" s="218"/>
      <c r="B398" s="219" t="s">
        <v>327</v>
      </c>
      <c r="C398" s="6" t="s">
        <v>1467</v>
      </c>
      <c r="D398" s="12" t="s">
        <v>1308</v>
      </c>
      <c r="E398" s="11">
        <v>4</v>
      </c>
    </row>
    <row r="399" spans="1:5" ht="30" customHeight="1" x14ac:dyDescent="0.25">
      <c r="A399" s="218"/>
      <c r="B399" s="219"/>
      <c r="C399" s="6" t="s">
        <v>1468</v>
      </c>
      <c r="D399" s="12" t="s">
        <v>1308</v>
      </c>
      <c r="E399" s="11">
        <v>10</v>
      </c>
    </row>
    <row r="400" spans="1:5" ht="45" x14ac:dyDescent="0.25">
      <c r="A400" s="218"/>
      <c r="B400" s="219"/>
      <c r="C400" s="6" t="s">
        <v>1469</v>
      </c>
      <c r="D400" s="12" t="s">
        <v>1308</v>
      </c>
      <c r="E400" s="11">
        <v>0</v>
      </c>
    </row>
    <row r="401" spans="1:5" ht="45" x14ac:dyDescent="0.25">
      <c r="A401" s="218"/>
      <c r="B401" s="219"/>
      <c r="C401" s="6" t="s">
        <v>1470</v>
      </c>
      <c r="D401" s="12" t="s">
        <v>1308</v>
      </c>
      <c r="E401" s="11">
        <v>0</v>
      </c>
    </row>
    <row r="402" spans="1:5" ht="30" x14ac:dyDescent="0.25">
      <c r="A402" s="6"/>
      <c r="B402" s="21" t="s">
        <v>328</v>
      </c>
      <c r="C402" s="6" t="s">
        <v>329</v>
      </c>
      <c r="D402" s="12" t="s">
        <v>1308</v>
      </c>
      <c r="E402" s="11">
        <v>0</v>
      </c>
    </row>
    <row r="403" spans="1:5" ht="30" customHeight="1" x14ac:dyDescent="0.25">
      <c r="A403" s="218"/>
      <c r="B403" s="219" t="s">
        <v>222</v>
      </c>
      <c r="C403" s="6" t="s">
        <v>1394</v>
      </c>
      <c r="D403" s="12" t="s">
        <v>1308</v>
      </c>
      <c r="E403" s="11">
        <v>5</v>
      </c>
    </row>
    <row r="404" spans="1:5" ht="30" x14ac:dyDescent="0.25">
      <c r="A404" s="218"/>
      <c r="B404" s="219"/>
      <c r="C404" s="6" t="s">
        <v>1446</v>
      </c>
      <c r="D404" s="12" t="s">
        <v>1308</v>
      </c>
      <c r="E404" s="11">
        <v>18</v>
      </c>
    </row>
    <row r="405" spans="1:5" ht="45" x14ac:dyDescent="0.25">
      <c r="A405" s="218"/>
      <c r="B405" s="219"/>
      <c r="C405" s="6" t="s">
        <v>1395</v>
      </c>
      <c r="D405" s="12" t="s">
        <v>1308</v>
      </c>
      <c r="E405" s="11">
        <v>0</v>
      </c>
    </row>
    <row r="406" spans="1:5" ht="45" x14ac:dyDescent="0.25">
      <c r="A406" s="218"/>
      <c r="B406" s="219"/>
      <c r="C406" s="6" t="s">
        <v>1447</v>
      </c>
      <c r="D406" s="12" t="s">
        <v>1308</v>
      </c>
      <c r="E406" s="11">
        <v>0</v>
      </c>
    </row>
    <row r="407" spans="1:5" ht="30" x14ac:dyDescent="0.25">
      <c r="A407" s="6"/>
      <c r="B407" s="21" t="s">
        <v>241</v>
      </c>
      <c r="C407" s="6" t="s">
        <v>224</v>
      </c>
      <c r="D407" s="12" t="s">
        <v>1308</v>
      </c>
      <c r="E407" s="11">
        <v>0</v>
      </c>
    </row>
    <row r="408" spans="1:5" ht="30" x14ac:dyDescent="0.25">
      <c r="A408" s="42" t="s">
        <v>331</v>
      </c>
      <c r="B408" s="43" t="s">
        <v>330</v>
      </c>
      <c r="C408" s="42"/>
      <c r="D408" s="42"/>
      <c r="E408" s="50"/>
    </row>
    <row r="409" spans="1:5" x14ac:dyDescent="0.25">
      <c r="A409" s="42"/>
      <c r="B409" s="46" t="s">
        <v>1373</v>
      </c>
      <c r="C409" s="44"/>
      <c r="D409" s="42" t="s">
        <v>9</v>
      </c>
      <c r="E409" s="45">
        <f>((E411+E412+E415)/(E416+E417+E420))*100</f>
        <v>30.434782608695656</v>
      </c>
    </row>
    <row r="410" spans="1:5" x14ac:dyDescent="0.25">
      <c r="A410" s="42"/>
      <c r="B410" s="46" t="s">
        <v>1375</v>
      </c>
      <c r="C410" s="44"/>
      <c r="D410" s="42" t="s">
        <v>9</v>
      </c>
      <c r="E410" s="45" t="e">
        <f>((E413+E414)/(E418+E419))*100</f>
        <v>#DIV/0!</v>
      </c>
    </row>
    <row r="411" spans="1:5" ht="30" customHeight="1" x14ac:dyDescent="0.25">
      <c r="A411" s="218"/>
      <c r="B411" s="219" t="s">
        <v>332</v>
      </c>
      <c r="C411" s="6" t="s">
        <v>1471</v>
      </c>
      <c r="D411" s="12" t="s">
        <v>1308</v>
      </c>
      <c r="E411" s="11">
        <v>3</v>
      </c>
    </row>
    <row r="412" spans="1:5" ht="30" x14ac:dyDescent="0.25">
      <c r="A412" s="218"/>
      <c r="B412" s="219"/>
      <c r="C412" s="6" t="s">
        <v>1472</v>
      </c>
      <c r="D412" s="12" t="s">
        <v>1308</v>
      </c>
      <c r="E412" s="11">
        <v>4</v>
      </c>
    </row>
    <row r="413" spans="1:5" ht="45" x14ac:dyDescent="0.25">
      <c r="A413" s="218"/>
      <c r="B413" s="219"/>
      <c r="C413" s="6" t="s">
        <v>1473</v>
      </c>
      <c r="D413" s="12" t="s">
        <v>1308</v>
      </c>
      <c r="E413" s="39">
        <v>0</v>
      </c>
    </row>
    <row r="414" spans="1:5" ht="45" x14ac:dyDescent="0.25">
      <c r="A414" s="218"/>
      <c r="B414" s="219"/>
      <c r="C414" s="6" t="s">
        <v>1474</v>
      </c>
      <c r="D414" s="12" t="s">
        <v>1308</v>
      </c>
      <c r="E414" s="39">
        <v>0</v>
      </c>
    </row>
    <row r="415" spans="1:5" ht="30" x14ac:dyDescent="0.25">
      <c r="A415" s="6"/>
      <c r="B415" s="21" t="s">
        <v>333</v>
      </c>
      <c r="C415" s="6" t="s">
        <v>334</v>
      </c>
      <c r="D415" s="12" t="s">
        <v>1308</v>
      </c>
      <c r="E415" s="39">
        <v>0</v>
      </c>
    </row>
    <row r="416" spans="1:5" ht="30" customHeight="1" x14ac:dyDescent="0.25">
      <c r="A416" s="218"/>
      <c r="B416" s="219" t="s">
        <v>222</v>
      </c>
      <c r="C416" s="6" t="s">
        <v>1394</v>
      </c>
      <c r="D416" s="12" t="s">
        <v>1308</v>
      </c>
      <c r="E416" s="11">
        <v>5</v>
      </c>
    </row>
    <row r="417" spans="1:5" ht="30" x14ac:dyDescent="0.25">
      <c r="A417" s="218"/>
      <c r="B417" s="219"/>
      <c r="C417" s="6" t="s">
        <v>1446</v>
      </c>
      <c r="D417" s="12" t="s">
        <v>1308</v>
      </c>
      <c r="E417" s="11">
        <v>18</v>
      </c>
    </row>
    <row r="418" spans="1:5" ht="45" x14ac:dyDescent="0.25">
      <c r="A418" s="218"/>
      <c r="B418" s="219"/>
      <c r="C418" s="6" t="s">
        <v>1395</v>
      </c>
      <c r="D418" s="12" t="s">
        <v>1308</v>
      </c>
      <c r="E418" s="39">
        <v>0</v>
      </c>
    </row>
    <row r="419" spans="1:5" ht="45" x14ac:dyDescent="0.25">
      <c r="A419" s="218"/>
      <c r="B419" s="219"/>
      <c r="C419" s="6" t="s">
        <v>1447</v>
      </c>
      <c r="D419" s="12" t="s">
        <v>1308</v>
      </c>
      <c r="E419" s="39">
        <v>0</v>
      </c>
    </row>
    <row r="420" spans="1:5" ht="30" x14ac:dyDescent="0.25">
      <c r="A420" s="6"/>
      <c r="B420" s="21" t="s">
        <v>241</v>
      </c>
      <c r="C420" s="6" t="s">
        <v>224</v>
      </c>
      <c r="D420" s="12" t="s">
        <v>1308</v>
      </c>
      <c r="E420" s="39">
        <v>0</v>
      </c>
    </row>
    <row r="421" spans="1:5" ht="30" x14ac:dyDescent="0.25">
      <c r="A421" s="42" t="s">
        <v>339</v>
      </c>
      <c r="B421" s="43" t="s">
        <v>335</v>
      </c>
      <c r="C421" s="42"/>
      <c r="D421" s="42"/>
      <c r="E421" s="50"/>
    </row>
    <row r="422" spans="1:5" x14ac:dyDescent="0.25">
      <c r="A422" s="42"/>
      <c r="B422" s="46" t="s">
        <v>1373</v>
      </c>
      <c r="C422" s="44"/>
      <c r="D422" s="42" t="s">
        <v>9</v>
      </c>
      <c r="E422" s="45">
        <f>((E424+E425+E428)/(E429+E430+E433))*100</f>
        <v>95.652173913043484</v>
      </c>
    </row>
    <row r="423" spans="1:5" x14ac:dyDescent="0.25">
      <c r="A423" s="42"/>
      <c r="B423" s="46" t="s">
        <v>1375</v>
      </c>
      <c r="C423" s="44"/>
      <c r="D423" s="42" t="s">
        <v>9</v>
      </c>
      <c r="E423" s="45" t="e">
        <f>((E426+E427)/(E431+E432))*100</f>
        <v>#DIV/0!</v>
      </c>
    </row>
    <row r="424" spans="1:5" ht="30" customHeight="1" x14ac:dyDescent="0.25">
      <c r="A424" s="218"/>
      <c r="B424" s="219" t="s">
        <v>336</v>
      </c>
      <c r="C424" s="6" t="s">
        <v>1475</v>
      </c>
      <c r="D424" s="12" t="s">
        <v>1308</v>
      </c>
      <c r="E424" s="11">
        <v>5</v>
      </c>
    </row>
    <row r="425" spans="1:5" ht="30" customHeight="1" x14ac:dyDescent="0.25">
      <c r="A425" s="218"/>
      <c r="B425" s="219"/>
      <c r="C425" s="6" t="s">
        <v>1476</v>
      </c>
      <c r="D425" s="12" t="s">
        <v>1308</v>
      </c>
      <c r="E425" s="11">
        <v>17</v>
      </c>
    </row>
    <row r="426" spans="1:5" ht="45" x14ac:dyDescent="0.25">
      <c r="A426" s="218"/>
      <c r="B426" s="219"/>
      <c r="C426" s="6" t="s">
        <v>1477</v>
      </c>
      <c r="D426" s="12" t="s">
        <v>1308</v>
      </c>
      <c r="E426" s="39">
        <v>0</v>
      </c>
    </row>
    <row r="427" spans="1:5" ht="45" x14ac:dyDescent="0.25">
      <c r="A427" s="218"/>
      <c r="B427" s="219"/>
      <c r="C427" s="6" t="s">
        <v>1478</v>
      </c>
      <c r="D427" s="12" t="s">
        <v>1308</v>
      </c>
      <c r="E427" s="39">
        <v>0</v>
      </c>
    </row>
    <row r="428" spans="1:5" ht="30" x14ac:dyDescent="0.25">
      <c r="A428" s="6"/>
      <c r="B428" s="21" t="s">
        <v>337</v>
      </c>
      <c r="C428" s="6" t="s">
        <v>338</v>
      </c>
      <c r="D428" s="12" t="s">
        <v>1308</v>
      </c>
      <c r="E428" s="39">
        <v>0</v>
      </c>
    </row>
    <row r="429" spans="1:5" ht="30" customHeight="1" x14ac:dyDescent="0.25">
      <c r="A429" s="218"/>
      <c r="B429" s="219" t="s">
        <v>222</v>
      </c>
      <c r="C429" s="6" t="s">
        <v>1394</v>
      </c>
      <c r="D429" s="12" t="s">
        <v>1308</v>
      </c>
      <c r="E429" s="11">
        <v>5</v>
      </c>
    </row>
    <row r="430" spans="1:5" ht="30.75" customHeight="1" x14ac:dyDescent="0.25">
      <c r="A430" s="218"/>
      <c r="B430" s="219"/>
      <c r="C430" s="6" t="s">
        <v>1446</v>
      </c>
      <c r="D430" s="12" t="s">
        <v>1308</v>
      </c>
      <c r="E430" s="11">
        <v>18</v>
      </c>
    </row>
    <row r="431" spans="1:5" ht="45" x14ac:dyDescent="0.25">
      <c r="A431" s="218"/>
      <c r="B431" s="219"/>
      <c r="C431" s="6" t="s">
        <v>1395</v>
      </c>
      <c r="D431" s="12" t="s">
        <v>1308</v>
      </c>
      <c r="E431" s="39">
        <v>0</v>
      </c>
    </row>
    <row r="432" spans="1:5" ht="45" x14ac:dyDescent="0.25">
      <c r="A432" s="218"/>
      <c r="B432" s="219"/>
      <c r="C432" s="6" t="s">
        <v>1447</v>
      </c>
      <c r="D432" s="12" t="s">
        <v>1308</v>
      </c>
      <c r="E432" s="39">
        <v>0</v>
      </c>
    </row>
    <row r="433" spans="1:5" ht="30" x14ac:dyDescent="0.25">
      <c r="A433" s="6"/>
      <c r="B433" s="21" t="s">
        <v>241</v>
      </c>
      <c r="C433" s="6" t="s">
        <v>224</v>
      </c>
      <c r="D433" s="12" t="s">
        <v>1308</v>
      </c>
      <c r="E433" s="39">
        <v>0</v>
      </c>
    </row>
    <row r="434" spans="1:5" ht="30" x14ac:dyDescent="0.25">
      <c r="A434" s="42" t="s">
        <v>340</v>
      </c>
      <c r="B434" s="43" t="s">
        <v>341</v>
      </c>
      <c r="C434" s="42"/>
      <c r="D434" s="42"/>
      <c r="E434" s="50"/>
    </row>
    <row r="435" spans="1:5" x14ac:dyDescent="0.25">
      <c r="A435" s="42"/>
      <c r="B435" s="46" t="s">
        <v>1373</v>
      </c>
      <c r="C435" s="44"/>
      <c r="D435" s="42" t="s">
        <v>9</v>
      </c>
      <c r="E435" s="45">
        <f>((E437+E438+E441)/(E442+E443+E446))*100</f>
        <v>73.91304347826086</v>
      </c>
    </row>
    <row r="436" spans="1:5" x14ac:dyDescent="0.25">
      <c r="A436" s="42"/>
      <c r="B436" s="46" t="s">
        <v>1375</v>
      </c>
      <c r="C436" s="44"/>
      <c r="D436" s="42" t="s">
        <v>9</v>
      </c>
      <c r="E436" s="45" t="e">
        <f>((E439+E440)/(E444+E445))*100</f>
        <v>#DIV/0!</v>
      </c>
    </row>
    <row r="437" spans="1:5" ht="30" customHeight="1" x14ac:dyDescent="0.25">
      <c r="A437" s="218"/>
      <c r="B437" s="219" t="s">
        <v>342</v>
      </c>
      <c r="C437" s="6" t="s">
        <v>1479</v>
      </c>
      <c r="D437" s="12" t="s">
        <v>1308</v>
      </c>
      <c r="E437" s="11">
        <v>5</v>
      </c>
    </row>
    <row r="438" spans="1:5" ht="30" customHeight="1" x14ac:dyDescent="0.25">
      <c r="A438" s="218"/>
      <c r="B438" s="219"/>
      <c r="C438" s="6" t="s">
        <v>1480</v>
      </c>
      <c r="D438" s="12" t="s">
        <v>1308</v>
      </c>
      <c r="E438" s="11">
        <v>12</v>
      </c>
    </row>
    <row r="439" spans="1:5" ht="45" x14ac:dyDescent="0.25">
      <c r="A439" s="218"/>
      <c r="B439" s="219"/>
      <c r="C439" s="6" t="s">
        <v>1481</v>
      </c>
      <c r="D439" s="12" t="s">
        <v>1308</v>
      </c>
      <c r="E439" s="11">
        <v>0</v>
      </c>
    </row>
    <row r="440" spans="1:5" ht="45" x14ac:dyDescent="0.25">
      <c r="A440" s="218"/>
      <c r="B440" s="219"/>
      <c r="C440" s="6" t="s">
        <v>1482</v>
      </c>
      <c r="D440" s="12" t="s">
        <v>1308</v>
      </c>
      <c r="E440" s="11">
        <v>0</v>
      </c>
    </row>
    <row r="441" spans="1:5" ht="30" x14ac:dyDescent="0.25">
      <c r="A441" s="6"/>
      <c r="B441" s="21" t="s">
        <v>343</v>
      </c>
      <c r="C441" s="6" t="s">
        <v>344</v>
      </c>
      <c r="D441" s="12" t="s">
        <v>1308</v>
      </c>
      <c r="E441" s="11">
        <v>0</v>
      </c>
    </row>
    <row r="442" spans="1:5" ht="29.25" customHeight="1" x14ac:dyDescent="0.25">
      <c r="A442" s="218"/>
      <c r="B442" s="219" t="s">
        <v>222</v>
      </c>
      <c r="C442" s="6" t="s">
        <v>1394</v>
      </c>
      <c r="D442" s="12" t="s">
        <v>1308</v>
      </c>
      <c r="E442" s="11">
        <v>5</v>
      </c>
    </row>
    <row r="443" spans="1:5" ht="30" customHeight="1" x14ac:dyDescent="0.25">
      <c r="A443" s="218"/>
      <c r="B443" s="219"/>
      <c r="C443" s="6" t="s">
        <v>1446</v>
      </c>
      <c r="D443" s="12" t="s">
        <v>1308</v>
      </c>
      <c r="E443" s="11">
        <v>18</v>
      </c>
    </row>
    <row r="444" spans="1:5" ht="45" x14ac:dyDescent="0.25">
      <c r="A444" s="218"/>
      <c r="B444" s="219"/>
      <c r="C444" s="6" t="s">
        <v>1395</v>
      </c>
      <c r="D444" s="12" t="s">
        <v>1308</v>
      </c>
      <c r="E444" s="11">
        <v>0</v>
      </c>
    </row>
    <row r="445" spans="1:5" ht="45" x14ac:dyDescent="0.25">
      <c r="A445" s="218"/>
      <c r="B445" s="219"/>
      <c r="C445" s="6" t="s">
        <v>1447</v>
      </c>
      <c r="D445" s="12" t="s">
        <v>1308</v>
      </c>
      <c r="E445" s="11">
        <v>0</v>
      </c>
    </row>
    <row r="446" spans="1:5" ht="30" x14ac:dyDescent="0.25">
      <c r="A446" s="6"/>
      <c r="B446" s="21" t="s">
        <v>241</v>
      </c>
      <c r="C446" s="6" t="s">
        <v>224</v>
      </c>
      <c r="D446" s="12" t="s">
        <v>1308</v>
      </c>
      <c r="E446" s="11">
        <v>0</v>
      </c>
    </row>
    <row r="447" spans="1:5" ht="30" x14ac:dyDescent="0.25">
      <c r="A447" s="42" t="s">
        <v>345</v>
      </c>
      <c r="B447" s="43" t="s">
        <v>346</v>
      </c>
      <c r="C447" s="42"/>
      <c r="D447" s="42" t="s">
        <v>9</v>
      </c>
      <c r="E447" s="45"/>
    </row>
    <row r="448" spans="1:5" x14ac:dyDescent="0.25">
      <c r="A448" s="42"/>
      <c r="B448" s="46" t="s">
        <v>1373</v>
      </c>
      <c r="C448" s="44"/>
      <c r="D448" s="42" t="s">
        <v>9</v>
      </c>
      <c r="E448" s="45">
        <f>((E450+E451+E454)/(E455+E456+E459))*100</f>
        <v>0</v>
      </c>
    </row>
    <row r="449" spans="1:5" x14ac:dyDescent="0.25">
      <c r="A449" s="42"/>
      <c r="B449" s="46" t="s">
        <v>1375</v>
      </c>
      <c r="C449" s="44"/>
      <c r="D449" s="42" t="s">
        <v>9</v>
      </c>
      <c r="E449" s="45" t="e">
        <f>((E452+E453)/(E457+E458))*100</f>
        <v>#DIV/0!</v>
      </c>
    </row>
    <row r="450" spans="1:5" ht="30" customHeight="1" x14ac:dyDescent="0.25">
      <c r="A450" s="218"/>
      <c r="B450" s="219" t="s">
        <v>347</v>
      </c>
      <c r="C450" s="6" t="s">
        <v>1483</v>
      </c>
      <c r="D450" s="12" t="s">
        <v>1308</v>
      </c>
      <c r="E450" s="11">
        <v>0</v>
      </c>
    </row>
    <row r="451" spans="1:5" ht="30" customHeight="1" x14ac:dyDescent="0.25">
      <c r="A451" s="218"/>
      <c r="B451" s="219"/>
      <c r="C451" s="6" t="s">
        <v>1484</v>
      </c>
      <c r="D451" s="12" t="s">
        <v>1308</v>
      </c>
      <c r="E451" s="11">
        <v>0</v>
      </c>
    </row>
    <row r="452" spans="1:5" ht="45" x14ac:dyDescent="0.25">
      <c r="A452" s="218"/>
      <c r="B452" s="219"/>
      <c r="C452" s="6" t="s">
        <v>1485</v>
      </c>
      <c r="D452" s="12" t="s">
        <v>1308</v>
      </c>
      <c r="E452" s="11">
        <v>0</v>
      </c>
    </row>
    <row r="453" spans="1:5" ht="45" x14ac:dyDescent="0.25">
      <c r="A453" s="218"/>
      <c r="B453" s="219"/>
      <c r="C453" s="6" t="s">
        <v>1486</v>
      </c>
      <c r="D453" s="12" t="s">
        <v>1308</v>
      </c>
      <c r="E453" s="11">
        <v>0</v>
      </c>
    </row>
    <row r="454" spans="1:5" ht="30" x14ac:dyDescent="0.25">
      <c r="A454" s="6"/>
      <c r="B454" s="21" t="s">
        <v>348</v>
      </c>
      <c r="C454" s="6" t="s">
        <v>349</v>
      </c>
      <c r="D454" s="12" t="s">
        <v>1308</v>
      </c>
      <c r="E454" s="11">
        <v>0</v>
      </c>
    </row>
    <row r="455" spans="1:5" ht="30" x14ac:dyDescent="0.25">
      <c r="A455" s="218"/>
      <c r="B455" s="219" t="s">
        <v>222</v>
      </c>
      <c r="C455" s="6" t="s">
        <v>1394</v>
      </c>
      <c r="D455" s="12" t="s">
        <v>1308</v>
      </c>
      <c r="E455" s="11">
        <v>5</v>
      </c>
    </row>
    <row r="456" spans="1:5" ht="30" customHeight="1" x14ac:dyDescent="0.25">
      <c r="A456" s="218"/>
      <c r="B456" s="219"/>
      <c r="C456" s="6" t="s">
        <v>1446</v>
      </c>
      <c r="D456" s="12" t="s">
        <v>1308</v>
      </c>
      <c r="E456" s="11">
        <v>18</v>
      </c>
    </row>
    <row r="457" spans="1:5" ht="45" x14ac:dyDescent="0.25">
      <c r="A457" s="218"/>
      <c r="B457" s="219"/>
      <c r="C457" s="6" t="s">
        <v>1395</v>
      </c>
      <c r="D457" s="12" t="s">
        <v>1308</v>
      </c>
      <c r="E457" s="11">
        <v>0</v>
      </c>
    </row>
    <row r="458" spans="1:5" ht="45" x14ac:dyDescent="0.25">
      <c r="A458" s="218"/>
      <c r="B458" s="219"/>
      <c r="C458" s="6" t="s">
        <v>1447</v>
      </c>
      <c r="D458" s="12" t="s">
        <v>1308</v>
      </c>
      <c r="E458" s="11">
        <v>0</v>
      </c>
    </row>
    <row r="459" spans="1:5" ht="30" x14ac:dyDescent="0.25">
      <c r="A459" s="6"/>
      <c r="B459" s="21" t="s">
        <v>241</v>
      </c>
      <c r="C459" s="6" t="s">
        <v>224</v>
      </c>
      <c r="D459" s="12" t="s">
        <v>1308</v>
      </c>
      <c r="E459" s="11">
        <v>0</v>
      </c>
    </row>
    <row r="460" spans="1:5" ht="30" x14ac:dyDescent="0.25">
      <c r="A460" s="42" t="s">
        <v>350</v>
      </c>
      <c r="B460" s="43" t="s">
        <v>351</v>
      </c>
      <c r="C460" s="42"/>
      <c r="D460" s="42"/>
      <c r="E460" s="50"/>
    </row>
    <row r="461" spans="1:5" x14ac:dyDescent="0.25">
      <c r="A461" s="42"/>
      <c r="B461" s="46" t="s">
        <v>1373</v>
      </c>
      <c r="C461" s="44"/>
      <c r="D461" s="42" t="s">
        <v>9</v>
      </c>
      <c r="E461" s="45">
        <f>((E463+E464+E467)/(E468+E469+E472))*100</f>
        <v>4.3478260869565215</v>
      </c>
    </row>
    <row r="462" spans="1:5" x14ac:dyDescent="0.25">
      <c r="A462" s="42"/>
      <c r="B462" s="46" t="s">
        <v>1375</v>
      </c>
      <c r="C462" s="44"/>
      <c r="D462" s="42" t="s">
        <v>9</v>
      </c>
      <c r="E462" s="45" t="e">
        <f>((E465+E466)/(E470+E471))*100</f>
        <v>#DIV/0!</v>
      </c>
    </row>
    <row r="463" spans="1:5" ht="30" x14ac:dyDescent="0.25">
      <c r="A463" s="218"/>
      <c r="B463" s="219" t="s">
        <v>352</v>
      </c>
      <c r="C463" s="6" t="s">
        <v>1487</v>
      </c>
      <c r="D463" s="12" t="s">
        <v>1308</v>
      </c>
      <c r="E463" s="11">
        <v>0</v>
      </c>
    </row>
    <row r="464" spans="1:5" ht="30" x14ac:dyDescent="0.25">
      <c r="A464" s="218"/>
      <c r="B464" s="219"/>
      <c r="C464" s="6" t="s">
        <v>1488</v>
      </c>
      <c r="D464" s="12" t="s">
        <v>1308</v>
      </c>
      <c r="E464" s="11">
        <v>1</v>
      </c>
    </row>
    <row r="465" spans="1:5" ht="45" x14ac:dyDescent="0.25">
      <c r="A465" s="218"/>
      <c r="B465" s="219"/>
      <c r="C465" s="6" t="s">
        <v>1489</v>
      </c>
      <c r="D465" s="12" t="s">
        <v>1308</v>
      </c>
      <c r="E465" s="11">
        <v>0</v>
      </c>
    </row>
    <row r="466" spans="1:5" ht="45" x14ac:dyDescent="0.25">
      <c r="A466" s="218"/>
      <c r="B466" s="219"/>
      <c r="C466" s="6" t="s">
        <v>1490</v>
      </c>
      <c r="D466" s="12" t="s">
        <v>1308</v>
      </c>
      <c r="E466" s="11">
        <v>0</v>
      </c>
    </row>
    <row r="467" spans="1:5" ht="30" x14ac:dyDescent="0.25">
      <c r="A467" s="6"/>
      <c r="B467" s="21" t="s">
        <v>353</v>
      </c>
      <c r="C467" s="6" t="s">
        <v>354</v>
      </c>
      <c r="D467" s="12" t="s">
        <v>1308</v>
      </c>
      <c r="E467" s="11">
        <v>0</v>
      </c>
    </row>
    <row r="468" spans="1:5" ht="30" customHeight="1" x14ac:dyDescent="0.25">
      <c r="A468" s="218"/>
      <c r="B468" s="219" t="s">
        <v>222</v>
      </c>
      <c r="C468" s="6" t="s">
        <v>1394</v>
      </c>
      <c r="D468" s="12" t="s">
        <v>1308</v>
      </c>
      <c r="E468" s="11">
        <v>5</v>
      </c>
    </row>
    <row r="469" spans="1:5" ht="30" customHeight="1" x14ac:dyDescent="0.25">
      <c r="A469" s="218"/>
      <c r="B469" s="219"/>
      <c r="C469" s="6" t="s">
        <v>1446</v>
      </c>
      <c r="D469" s="12" t="s">
        <v>1308</v>
      </c>
      <c r="E469" s="11">
        <v>18</v>
      </c>
    </row>
    <row r="470" spans="1:5" ht="45" x14ac:dyDescent="0.25">
      <c r="A470" s="218"/>
      <c r="B470" s="219"/>
      <c r="C470" s="6" t="s">
        <v>1395</v>
      </c>
      <c r="D470" s="12" t="s">
        <v>1308</v>
      </c>
      <c r="E470" s="11">
        <v>0</v>
      </c>
    </row>
    <row r="471" spans="1:5" ht="45" x14ac:dyDescent="0.25">
      <c r="A471" s="218"/>
      <c r="B471" s="219"/>
      <c r="C471" s="6" t="s">
        <v>1447</v>
      </c>
      <c r="D471" s="12" t="s">
        <v>1308</v>
      </c>
      <c r="E471" s="11">
        <v>0</v>
      </c>
    </row>
    <row r="472" spans="1:5" ht="30" x14ac:dyDescent="0.25">
      <c r="A472" s="6"/>
      <c r="B472" s="21" t="s">
        <v>241</v>
      </c>
      <c r="C472" s="6" t="s">
        <v>224</v>
      </c>
      <c r="D472" s="12" t="s">
        <v>1308</v>
      </c>
      <c r="E472" s="11">
        <v>0</v>
      </c>
    </row>
  </sheetData>
  <mergeCells count="182">
    <mergeCell ref="A5:E5"/>
    <mergeCell ref="A6:E6"/>
    <mergeCell ref="A2:E2"/>
    <mergeCell ref="A1:E1"/>
    <mergeCell ref="A18:A20"/>
    <mergeCell ref="C18:C20"/>
    <mergeCell ref="D83:D84"/>
    <mergeCell ref="D75:D76"/>
    <mergeCell ref="A145:A148"/>
    <mergeCell ref="A141:A144"/>
    <mergeCell ref="A53:A55"/>
    <mergeCell ref="A56:A58"/>
    <mergeCell ref="A59:A61"/>
    <mergeCell ref="C15:C17"/>
    <mergeCell ref="D15:D17"/>
    <mergeCell ref="A41:A43"/>
    <mergeCell ref="A44:A46"/>
    <mergeCell ref="A47:A49"/>
    <mergeCell ref="D18:D20"/>
    <mergeCell ref="A21:A23"/>
    <mergeCell ref="A27:A29"/>
    <mergeCell ref="C27:C29"/>
    <mergeCell ref="D27:D29"/>
    <mergeCell ref="A30:A32"/>
    <mergeCell ref="A169:A172"/>
    <mergeCell ref="B173:B176"/>
    <mergeCell ref="A173:A176"/>
    <mergeCell ref="B149:B152"/>
    <mergeCell ref="B157:B160"/>
    <mergeCell ref="B169:B172"/>
    <mergeCell ref="A157:A160"/>
    <mergeCell ref="A149:A152"/>
    <mergeCell ref="B141:B144"/>
    <mergeCell ref="B145:B148"/>
    <mergeCell ref="A398:A401"/>
    <mergeCell ref="B398:B401"/>
    <mergeCell ref="B179:B180"/>
    <mergeCell ref="A179:A180"/>
    <mergeCell ref="B185:B188"/>
    <mergeCell ref="A185:A188"/>
    <mergeCell ref="B190:B193"/>
    <mergeCell ref="A190:A193"/>
    <mergeCell ref="A295:A298"/>
    <mergeCell ref="B295:B298"/>
    <mergeCell ref="B300:B301"/>
    <mergeCell ref="A300:A301"/>
    <mergeCell ref="B306:B309"/>
    <mergeCell ref="A306:A309"/>
    <mergeCell ref="B310:B313"/>
    <mergeCell ref="A310:A313"/>
    <mergeCell ref="A322:A325"/>
    <mergeCell ref="B322:B325"/>
    <mergeCell ref="B385:B388"/>
    <mergeCell ref="A385:A388"/>
    <mergeCell ref="A390:A393"/>
    <mergeCell ref="B390:B393"/>
    <mergeCell ref="A330:A333"/>
    <mergeCell ref="B330:B333"/>
    <mergeCell ref="A468:A471"/>
    <mergeCell ref="B468:B471"/>
    <mergeCell ref="A429:A432"/>
    <mergeCell ref="B429:B432"/>
    <mergeCell ref="A437:A440"/>
    <mergeCell ref="B437:B440"/>
    <mergeCell ref="A442:A445"/>
    <mergeCell ref="B442:B445"/>
    <mergeCell ref="A450:A453"/>
    <mergeCell ref="B450:B453"/>
    <mergeCell ref="A455:A458"/>
    <mergeCell ref="B455:B458"/>
    <mergeCell ref="A463:A466"/>
    <mergeCell ref="B463:B466"/>
    <mergeCell ref="A411:A414"/>
    <mergeCell ref="B411:B414"/>
    <mergeCell ref="A416:A419"/>
    <mergeCell ref="B416:B419"/>
    <mergeCell ref="A424:A427"/>
    <mergeCell ref="B424:B427"/>
    <mergeCell ref="A403:A406"/>
    <mergeCell ref="B403:B406"/>
    <mergeCell ref="B77:B78"/>
    <mergeCell ref="A77:A78"/>
    <mergeCell ref="A91:A92"/>
    <mergeCell ref="B91:B92"/>
    <mergeCell ref="A93:A94"/>
    <mergeCell ref="B93:B94"/>
    <mergeCell ref="A114:A115"/>
    <mergeCell ref="B114:B115"/>
    <mergeCell ref="A116:A117"/>
    <mergeCell ref="B116:B117"/>
    <mergeCell ref="A335:A338"/>
    <mergeCell ref="B335:B338"/>
    <mergeCell ref="A317:A320"/>
    <mergeCell ref="B317:B320"/>
    <mergeCell ref="A125:A127"/>
    <mergeCell ref="A203:A205"/>
    <mergeCell ref="C24:C26"/>
    <mergeCell ref="D24:D26"/>
    <mergeCell ref="D93:D94"/>
    <mergeCell ref="D98:D99"/>
    <mergeCell ref="D100:D101"/>
    <mergeCell ref="D112:D113"/>
    <mergeCell ref="D114:D115"/>
    <mergeCell ref="D116:D117"/>
    <mergeCell ref="A122:A124"/>
    <mergeCell ref="A74:A76"/>
    <mergeCell ref="D77:D78"/>
    <mergeCell ref="A82:A84"/>
    <mergeCell ref="D85:D86"/>
    <mergeCell ref="D91:D92"/>
    <mergeCell ref="A85:A86"/>
    <mergeCell ref="B85:B86"/>
    <mergeCell ref="A98:A99"/>
    <mergeCell ref="B98:B99"/>
    <mergeCell ref="A100:A101"/>
    <mergeCell ref="B100:B101"/>
    <mergeCell ref="D141:D142"/>
    <mergeCell ref="D143:D144"/>
    <mergeCell ref="D145:D146"/>
    <mergeCell ref="D147:D148"/>
    <mergeCell ref="D149:D150"/>
    <mergeCell ref="D151:D152"/>
    <mergeCell ref="D157:D158"/>
    <mergeCell ref="D154:D156"/>
    <mergeCell ref="D159:D160"/>
    <mergeCell ref="A228:A230"/>
    <mergeCell ref="A231:A233"/>
    <mergeCell ref="D263:D264"/>
    <mergeCell ref="C197:C199"/>
    <mergeCell ref="D197:D199"/>
    <mergeCell ref="C200:C202"/>
    <mergeCell ref="D200:D202"/>
    <mergeCell ref="A222:A224"/>
    <mergeCell ref="A225:A227"/>
    <mergeCell ref="A206:A208"/>
    <mergeCell ref="A209:A211"/>
    <mergeCell ref="A212:A214"/>
    <mergeCell ref="C285:C287"/>
    <mergeCell ref="D285:D287"/>
    <mergeCell ref="A288:A290"/>
    <mergeCell ref="C288:C290"/>
    <mergeCell ref="D288:D290"/>
    <mergeCell ref="D295:D296"/>
    <mergeCell ref="D297:D298"/>
    <mergeCell ref="D300:D301"/>
    <mergeCell ref="A266:A268"/>
    <mergeCell ref="C266:C268"/>
    <mergeCell ref="D266:D268"/>
    <mergeCell ref="A270:A272"/>
    <mergeCell ref="C270:C272"/>
    <mergeCell ref="D270:D272"/>
    <mergeCell ref="A276:A278"/>
    <mergeCell ref="C276:C278"/>
    <mergeCell ref="D276:D278"/>
    <mergeCell ref="A279:A281"/>
    <mergeCell ref="C279:C281"/>
    <mergeCell ref="D279:D281"/>
    <mergeCell ref="A285:A287"/>
    <mergeCell ref="D22:D23"/>
    <mergeCell ref="D332:D333"/>
    <mergeCell ref="D335:D336"/>
    <mergeCell ref="D337:D338"/>
    <mergeCell ref="D306:D307"/>
    <mergeCell ref="D308:D309"/>
    <mergeCell ref="D310:D311"/>
    <mergeCell ref="D312:D313"/>
    <mergeCell ref="D317:D318"/>
    <mergeCell ref="D319:D320"/>
    <mergeCell ref="D322:D323"/>
    <mergeCell ref="D324:D325"/>
    <mergeCell ref="D330:D331"/>
    <mergeCell ref="D171:D172"/>
    <mergeCell ref="D173:D174"/>
    <mergeCell ref="D175:D176"/>
    <mergeCell ref="D177:D178"/>
    <mergeCell ref="D179:D180"/>
    <mergeCell ref="D185:D186"/>
    <mergeCell ref="D187:D188"/>
    <mergeCell ref="D190:D191"/>
    <mergeCell ref="D192:D193"/>
    <mergeCell ref="D128:D129"/>
    <mergeCell ref="D169:D170"/>
  </mergeCells>
  <dataValidations count="3">
    <dataValidation type="whole" allowBlank="1" showInputMessage="1" showErrorMessage="1" errorTitle="Ошибка ввода" error="Попытка ввести данные отличные от числовых или целочисленных" sqref="E190:E193 E317:E320 E126:E129 E114:E122 E66 E330 E228:E260 E76 E124 E295:E302 E59:E61 E18 E47 E74 E43 E49 E217:E222 E151:E152 E159:E160 E306:E313 E225 E179:E181 E205:E206 E332 E169:E176 E9 E143:E144 E147:E148 E53:E56 E203 E23 E82:E84 E68 E31 E20:E21 E208:E215">
      <formula1>0</formula1>
      <formula2>999999999999</formula2>
    </dataValidation>
    <dataValidation type="whole" allowBlank="1" showInputMessage="1" showErrorMessage="1" errorTitle="Ошибка ввода" error="Попытка ввсети: данные отличные от числовых; данные отличные от целочисленных; отрицательное число" sqref="E370:E373 E378:E380">
      <formula1>0</formula1>
      <formula2>999999999999</formula2>
    </dataValidation>
    <dataValidation type="whole" allowBlank="1" showInputMessage="1" showErrorMessage="1" errorTitle="Ошибка ввода" error="Попытка ввсети данные отличные от числовых или целочисленных" sqref="E85:E86 E78 E93:E94 E100:E101">
      <formula1>0</formula1>
      <formula2>999999999999</formula2>
    </dataValidation>
  </dataValidations>
  <pageMargins left="0.47244094488188981" right="0.19685039370078741" top="0.19685039370078741" bottom="0.19685039370078741" header="0.15748031496062992" footer="0.15748031496062992"/>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490"/>
  <sheetViews>
    <sheetView workbookViewId="0"/>
  </sheetViews>
  <sheetFormatPr defaultRowHeight="15" x14ac:dyDescent="0.25"/>
  <cols>
    <col min="2" max="2" width="75.140625" customWidth="1"/>
    <col min="3" max="3" width="20.140625" customWidth="1"/>
    <col min="4" max="4" width="16.140625" customWidth="1"/>
    <col min="5" max="7" width="12.140625" customWidth="1"/>
    <col min="8" max="8" width="41.85546875" customWidth="1"/>
  </cols>
  <sheetData>
    <row r="3" spans="1:8" ht="18.75" x14ac:dyDescent="0.3">
      <c r="A3" s="200" t="s">
        <v>0</v>
      </c>
      <c r="B3" s="200"/>
      <c r="C3" s="200"/>
      <c r="D3" s="200"/>
      <c r="E3" s="200"/>
      <c r="F3" s="200"/>
      <c r="G3" s="200"/>
      <c r="H3" s="13"/>
    </row>
    <row r="4" spans="1:8" ht="18.75" x14ac:dyDescent="0.3">
      <c r="A4" s="200" t="s">
        <v>1</v>
      </c>
      <c r="B4" s="200"/>
      <c r="C4" s="200"/>
      <c r="D4" s="200"/>
      <c r="E4" s="200"/>
      <c r="F4" s="200"/>
      <c r="G4" s="200"/>
      <c r="H4" s="15"/>
    </row>
    <row r="5" spans="1:8" x14ac:dyDescent="0.25">
      <c r="A5" s="1"/>
      <c r="B5" s="1"/>
      <c r="C5" s="1"/>
      <c r="D5" s="1"/>
      <c r="E5" s="1"/>
      <c r="F5" s="1"/>
      <c r="G5" s="1"/>
      <c r="H5" s="1"/>
    </row>
    <row r="6" spans="1:8" ht="45" x14ac:dyDescent="0.25">
      <c r="A6" s="4" t="s">
        <v>6</v>
      </c>
      <c r="B6" s="4" t="s">
        <v>418</v>
      </c>
      <c r="C6" s="5" t="s">
        <v>10</v>
      </c>
      <c r="D6" s="5" t="s">
        <v>11</v>
      </c>
      <c r="E6" s="5" t="s">
        <v>1640</v>
      </c>
      <c r="F6" s="5" t="s">
        <v>1641</v>
      </c>
      <c r="G6" s="5" t="s">
        <v>1662</v>
      </c>
      <c r="H6" s="2" t="s">
        <v>16</v>
      </c>
    </row>
    <row r="7" spans="1:8" x14ac:dyDescent="0.25">
      <c r="A7" s="210" t="s">
        <v>355</v>
      </c>
      <c r="B7" s="210"/>
      <c r="C7" s="210"/>
      <c r="D7" s="210"/>
      <c r="E7" s="210"/>
      <c r="F7" s="210"/>
      <c r="G7" s="210"/>
    </row>
    <row r="8" spans="1:8" x14ac:dyDescent="0.25">
      <c r="A8" s="210" t="s">
        <v>356</v>
      </c>
      <c r="B8" s="210"/>
      <c r="C8" s="210"/>
      <c r="D8" s="210"/>
      <c r="E8" s="210"/>
      <c r="F8" s="210"/>
      <c r="G8" s="210"/>
    </row>
    <row r="9" spans="1:8" ht="45" x14ac:dyDescent="0.25">
      <c r="A9" s="47" t="s">
        <v>357</v>
      </c>
      <c r="B9" s="48" t="s">
        <v>358</v>
      </c>
      <c r="C9" s="43"/>
      <c r="D9" s="44"/>
      <c r="E9" s="44"/>
      <c r="F9" s="44"/>
      <c r="G9" s="44"/>
    </row>
    <row r="10" spans="1:8" ht="75" x14ac:dyDescent="0.25">
      <c r="A10" s="42" t="s">
        <v>359</v>
      </c>
      <c r="B10" s="43" t="s">
        <v>360</v>
      </c>
      <c r="C10" s="43"/>
      <c r="D10" s="42" t="s">
        <v>9</v>
      </c>
      <c r="E10" s="45">
        <v>7.15</v>
      </c>
      <c r="F10" s="45">
        <v>6.99</v>
      </c>
      <c r="G10" s="45"/>
      <c r="H10" s="3" t="s">
        <v>27</v>
      </c>
    </row>
    <row r="11" spans="1:8" ht="45" x14ac:dyDescent="0.25">
      <c r="A11" s="220"/>
      <c r="B11" s="220" t="s">
        <v>361</v>
      </c>
      <c r="C11" s="6" t="s">
        <v>362</v>
      </c>
      <c r="D11" s="6" t="s">
        <v>1117</v>
      </c>
      <c r="E11" s="6"/>
      <c r="F11" s="6"/>
      <c r="G11" s="6"/>
    </row>
    <row r="12" spans="1:8" ht="30" x14ac:dyDescent="0.25">
      <c r="A12" s="222"/>
      <c r="B12" s="222"/>
      <c r="C12" s="6" t="s">
        <v>363</v>
      </c>
      <c r="D12" s="6" t="s">
        <v>1117</v>
      </c>
      <c r="E12" s="6"/>
      <c r="F12" s="6"/>
      <c r="G12" s="6"/>
    </row>
    <row r="13" spans="1:8" ht="30" x14ac:dyDescent="0.25">
      <c r="A13" s="8"/>
      <c r="B13" s="16" t="s">
        <v>364</v>
      </c>
      <c r="C13" s="6" t="s">
        <v>150</v>
      </c>
      <c r="D13" s="6" t="s">
        <v>1117</v>
      </c>
      <c r="E13" s="6"/>
      <c r="F13" s="6"/>
      <c r="G13" s="6"/>
    </row>
    <row r="14" spans="1:8" ht="75" x14ac:dyDescent="0.25">
      <c r="A14" s="42" t="s">
        <v>366</v>
      </c>
      <c r="B14" s="43" t="s">
        <v>365</v>
      </c>
      <c r="C14" s="44"/>
      <c r="D14" s="42" t="s">
        <v>9</v>
      </c>
      <c r="E14" s="45">
        <v>14.9</v>
      </c>
      <c r="F14" s="45">
        <v>22.46</v>
      </c>
      <c r="G14" s="45"/>
      <c r="H14" s="3" t="s">
        <v>27</v>
      </c>
    </row>
    <row r="15" spans="1:8" ht="60" x14ac:dyDescent="0.25">
      <c r="A15" s="8"/>
      <c r="B15" s="16" t="s">
        <v>367</v>
      </c>
      <c r="C15" s="6" t="s">
        <v>368</v>
      </c>
      <c r="D15" s="6" t="s">
        <v>1117</v>
      </c>
      <c r="E15" s="6"/>
      <c r="F15" s="6"/>
      <c r="G15" s="6"/>
    </row>
    <row r="16" spans="1:8" ht="30" x14ac:dyDescent="0.25">
      <c r="A16" s="8"/>
      <c r="B16" s="16" t="s">
        <v>369</v>
      </c>
      <c r="C16" s="6" t="s">
        <v>150</v>
      </c>
      <c r="D16" s="6" t="s">
        <v>1117</v>
      </c>
      <c r="E16" s="6"/>
      <c r="F16" s="6"/>
      <c r="G16" s="6"/>
    </row>
    <row r="17" spans="1:8" ht="45" x14ac:dyDescent="0.25">
      <c r="A17" s="108" t="s">
        <v>1668</v>
      </c>
      <c r="B17" s="100" t="s">
        <v>1671</v>
      </c>
      <c r="C17" s="124"/>
      <c r="D17" s="108" t="s">
        <v>1308</v>
      </c>
      <c r="E17" s="117" t="e">
        <f>E18/E19</f>
        <v>#DIV/0!</v>
      </c>
      <c r="F17" s="117" t="e">
        <f>F18/F19</f>
        <v>#DIV/0!</v>
      </c>
      <c r="G17" s="117" t="e">
        <f>G18/G19</f>
        <v>#DIV/0!</v>
      </c>
    </row>
    <row r="18" spans="1:8" ht="45" x14ac:dyDescent="0.25">
      <c r="A18" s="8"/>
      <c r="B18" s="16" t="s">
        <v>1669</v>
      </c>
      <c r="C18" s="6"/>
      <c r="D18" s="6" t="s">
        <v>1308</v>
      </c>
      <c r="E18" s="6"/>
      <c r="F18" s="6"/>
      <c r="G18" s="6"/>
    </row>
    <row r="19" spans="1:8" x14ac:dyDescent="0.25">
      <c r="A19" s="8"/>
      <c r="B19" s="16" t="s">
        <v>1670</v>
      </c>
      <c r="C19" s="6"/>
      <c r="D19" s="6" t="s">
        <v>1308</v>
      </c>
      <c r="E19" s="6"/>
      <c r="F19" s="6"/>
      <c r="G19" s="6"/>
    </row>
    <row r="20" spans="1:8" ht="45" x14ac:dyDescent="0.25">
      <c r="A20" s="47" t="s">
        <v>370</v>
      </c>
      <c r="B20" s="48" t="s">
        <v>371</v>
      </c>
      <c r="C20" s="44"/>
      <c r="D20" s="42"/>
      <c r="E20" s="49"/>
      <c r="F20" s="49"/>
      <c r="G20" s="49"/>
    </row>
    <row r="21" spans="1:8" ht="90" x14ac:dyDescent="0.25">
      <c r="A21" s="42" t="s">
        <v>373</v>
      </c>
      <c r="B21" s="43" t="s">
        <v>372</v>
      </c>
      <c r="C21" s="44"/>
      <c r="D21" s="42" t="s">
        <v>9</v>
      </c>
      <c r="E21" s="45">
        <v>0.34</v>
      </c>
      <c r="F21" s="45">
        <f>F23/F22*100</f>
        <v>0</v>
      </c>
      <c r="G21" s="45" t="e">
        <f>G23/G22*100</f>
        <v>#DIV/0!</v>
      </c>
      <c r="H21" s="3" t="s">
        <v>151</v>
      </c>
    </row>
    <row r="22" spans="1:8" ht="60" x14ac:dyDescent="0.25">
      <c r="A22" s="16"/>
      <c r="B22" s="16" t="s">
        <v>374</v>
      </c>
      <c r="C22" s="6" t="s">
        <v>375</v>
      </c>
      <c r="D22" s="6" t="s">
        <v>1117</v>
      </c>
      <c r="E22" s="11"/>
      <c r="F22" s="11">
        <v>4466</v>
      </c>
      <c r="G22" s="11"/>
    </row>
    <row r="23" spans="1:8" ht="60" x14ac:dyDescent="0.25">
      <c r="A23" s="8"/>
      <c r="B23" s="16" t="s">
        <v>376</v>
      </c>
      <c r="C23" s="6" t="s">
        <v>377</v>
      </c>
      <c r="D23" s="6" t="s">
        <v>1117</v>
      </c>
      <c r="E23" s="11"/>
      <c r="F23" s="11">
        <v>0</v>
      </c>
      <c r="G23" s="11"/>
    </row>
    <row r="24" spans="1:8" ht="120" x14ac:dyDescent="0.25">
      <c r="A24" s="42" t="s">
        <v>378</v>
      </c>
      <c r="B24" s="43" t="s">
        <v>379</v>
      </c>
      <c r="C24" s="42"/>
      <c r="D24" s="42"/>
      <c r="E24" s="50"/>
      <c r="F24" s="50"/>
      <c r="G24" s="50"/>
      <c r="H24" s="3" t="s">
        <v>27</v>
      </c>
    </row>
    <row r="25" spans="1:8" x14ac:dyDescent="0.25">
      <c r="A25" s="44"/>
      <c r="B25" s="43" t="s">
        <v>394</v>
      </c>
      <c r="C25" s="42"/>
      <c r="D25" s="42" t="s">
        <v>9</v>
      </c>
      <c r="E25" s="45">
        <v>90.93</v>
      </c>
      <c r="F25" s="45">
        <f>(F26+F27)/(F28+F29+F30+F31+F32+F33)*100</f>
        <v>93.69747899159664</v>
      </c>
      <c r="G25" s="45" t="e">
        <f>(G26+G27)/(G28+G29+G30+G31+G32+G33)*100</f>
        <v>#DIV/0!</v>
      </c>
    </row>
    <row r="26" spans="1:8" ht="45" customHeight="1" x14ac:dyDescent="0.25">
      <c r="A26" s="220"/>
      <c r="B26" s="220" t="s">
        <v>380</v>
      </c>
      <c r="C26" s="6" t="s">
        <v>381</v>
      </c>
      <c r="D26" s="6" t="s">
        <v>1117</v>
      </c>
      <c r="E26" s="11"/>
      <c r="F26" s="11">
        <v>5893</v>
      </c>
      <c r="G26" s="11"/>
      <c r="H26" s="20"/>
    </row>
    <row r="27" spans="1:8" ht="30" x14ac:dyDescent="0.25">
      <c r="A27" s="222"/>
      <c r="B27" s="222"/>
      <c r="C27" s="6" t="s">
        <v>382</v>
      </c>
      <c r="D27" s="6" t="s">
        <v>1117</v>
      </c>
      <c r="E27" s="11"/>
      <c r="F27" s="11">
        <v>351</v>
      </c>
      <c r="G27" s="11"/>
    </row>
    <row r="28" spans="1:8" ht="45" customHeight="1" x14ac:dyDescent="0.25">
      <c r="A28" s="220"/>
      <c r="B28" s="220" t="s">
        <v>383</v>
      </c>
      <c r="C28" s="6" t="s">
        <v>362</v>
      </c>
      <c r="D28" s="6" t="s">
        <v>1117</v>
      </c>
      <c r="E28" s="11"/>
      <c r="F28" s="11">
        <v>6084</v>
      </c>
      <c r="G28" s="11"/>
      <c r="H28" s="20"/>
    </row>
    <row r="29" spans="1:8" ht="30" x14ac:dyDescent="0.25">
      <c r="A29" s="221"/>
      <c r="B29" s="221"/>
      <c r="C29" s="6" t="s">
        <v>363</v>
      </c>
      <c r="D29" s="6" t="s">
        <v>1117</v>
      </c>
      <c r="E29" s="11"/>
      <c r="F29" s="11">
        <v>580</v>
      </c>
      <c r="G29" s="11"/>
    </row>
    <row r="30" spans="1:8" ht="45" x14ac:dyDescent="0.25">
      <c r="A30" s="221"/>
      <c r="B30" s="221"/>
      <c r="C30" s="6" t="s">
        <v>384</v>
      </c>
      <c r="D30" s="6" t="s">
        <v>1117</v>
      </c>
      <c r="E30" s="11"/>
      <c r="F30" s="11">
        <v>0</v>
      </c>
      <c r="G30" s="11"/>
    </row>
    <row r="31" spans="1:8" ht="30" x14ac:dyDescent="0.25">
      <c r="A31" s="221"/>
      <c r="B31" s="221"/>
      <c r="C31" s="6" t="s">
        <v>385</v>
      </c>
      <c r="D31" s="6" t="s">
        <v>1117</v>
      </c>
      <c r="E31" s="11"/>
      <c r="F31" s="11">
        <v>0</v>
      </c>
      <c r="G31" s="11"/>
    </row>
    <row r="32" spans="1:8" ht="45" x14ac:dyDescent="0.25">
      <c r="A32" s="221"/>
      <c r="B32" s="221"/>
      <c r="C32" s="6" t="s">
        <v>386</v>
      </c>
      <c r="D32" s="6" t="s">
        <v>1117</v>
      </c>
      <c r="E32" s="11"/>
      <c r="F32" s="11">
        <v>0</v>
      </c>
      <c r="G32" s="11"/>
    </row>
    <row r="33" spans="1:8" ht="30" x14ac:dyDescent="0.25">
      <c r="A33" s="222"/>
      <c r="B33" s="222"/>
      <c r="C33" s="6" t="s">
        <v>387</v>
      </c>
      <c r="D33" s="6" t="s">
        <v>1117</v>
      </c>
      <c r="E33" s="11"/>
      <c r="F33" s="11">
        <v>0</v>
      </c>
      <c r="G33" s="11"/>
    </row>
    <row r="34" spans="1:8" x14ac:dyDescent="0.25">
      <c r="A34" s="44"/>
      <c r="B34" s="43" t="s">
        <v>388</v>
      </c>
      <c r="C34" s="42"/>
      <c r="D34" s="42" t="s">
        <v>9</v>
      </c>
      <c r="E34" s="45">
        <v>3.1</v>
      </c>
      <c r="F34" s="45">
        <f>(F35+F36)/(F37+F38+F39+F40+F41+F42)*100</f>
        <v>3.8565426170468187</v>
      </c>
      <c r="G34" s="45" t="e">
        <f>(G35+G36)/(G37+G38+G39+G40+G41+G42)*100</f>
        <v>#DIV/0!</v>
      </c>
    </row>
    <row r="35" spans="1:8" ht="45" x14ac:dyDescent="0.25">
      <c r="A35" s="220"/>
      <c r="B35" s="220" t="s">
        <v>389</v>
      </c>
      <c r="C35" s="6" t="s">
        <v>390</v>
      </c>
      <c r="D35" s="6" t="s">
        <v>1117</v>
      </c>
      <c r="E35" s="11"/>
      <c r="F35" s="11">
        <v>104</v>
      </c>
      <c r="G35" s="11"/>
    </row>
    <row r="36" spans="1:8" ht="45" customHeight="1" x14ac:dyDescent="0.25">
      <c r="A36" s="222"/>
      <c r="B36" s="222"/>
      <c r="C36" s="6" t="s">
        <v>391</v>
      </c>
      <c r="D36" s="6" t="s">
        <v>1117</v>
      </c>
      <c r="E36" s="11"/>
      <c r="F36" s="11">
        <v>153</v>
      </c>
      <c r="G36" s="11"/>
    </row>
    <row r="37" spans="1:8" ht="45" x14ac:dyDescent="0.25">
      <c r="A37" s="220"/>
      <c r="B37" s="220" t="s">
        <v>383</v>
      </c>
      <c r="C37" s="6" t="s">
        <v>362</v>
      </c>
      <c r="D37" s="6" t="s">
        <v>1117</v>
      </c>
      <c r="E37" s="11"/>
      <c r="F37" s="11">
        <v>6084</v>
      </c>
      <c r="G37" s="11"/>
    </row>
    <row r="38" spans="1:8" ht="45" customHeight="1" x14ac:dyDescent="0.25">
      <c r="A38" s="221"/>
      <c r="B38" s="221"/>
      <c r="C38" s="6" t="s">
        <v>363</v>
      </c>
      <c r="D38" s="6" t="s">
        <v>1117</v>
      </c>
      <c r="E38" s="11"/>
      <c r="F38" s="11">
        <v>580</v>
      </c>
      <c r="G38" s="11"/>
    </row>
    <row r="39" spans="1:8" ht="45" x14ac:dyDescent="0.25">
      <c r="A39" s="221"/>
      <c r="B39" s="221"/>
      <c r="C39" s="6" t="s">
        <v>384</v>
      </c>
      <c r="D39" s="6" t="s">
        <v>1117</v>
      </c>
      <c r="E39" s="11"/>
      <c r="F39" s="11">
        <v>0</v>
      </c>
      <c r="G39" s="11"/>
    </row>
    <row r="40" spans="1:8" ht="30" x14ac:dyDescent="0.25">
      <c r="A40" s="221"/>
      <c r="B40" s="221"/>
      <c r="C40" s="6" t="s">
        <v>385</v>
      </c>
      <c r="D40" s="6" t="s">
        <v>1117</v>
      </c>
      <c r="E40" s="11"/>
      <c r="F40" s="11">
        <v>0</v>
      </c>
      <c r="G40" s="11"/>
    </row>
    <row r="41" spans="1:8" ht="45" x14ac:dyDescent="0.25">
      <c r="A41" s="221"/>
      <c r="B41" s="221"/>
      <c r="C41" s="6" t="s">
        <v>386</v>
      </c>
      <c r="D41" s="6" t="s">
        <v>1117</v>
      </c>
      <c r="E41" s="11"/>
      <c r="F41" s="11">
        <v>0</v>
      </c>
      <c r="G41" s="11"/>
    </row>
    <row r="42" spans="1:8" ht="30" x14ac:dyDescent="0.25">
      <c r="A42" s="222"/>
      <c r="B42" s="222"/>
      <c r="C42" s="6" t="s">
        <v>387</v>
      </c>
      <c r="D42" s="6" t="s">
        <v>1117</v>
      </c>
      <c r="E42" s="11"/>
      <c r="F42" s="11">
        <v>0</v>
      </c>
      <c r="G42" s="11"/>
    </row>
    <row r="43" spans="1:8" ht="120" x14ac:dyDescent="0.25">
      <c r="A43" s="42" t="s">
        <v>393</v>
      </c>
      <c r="B43" s="43" t="s">
        <v>392</v>
      </c>
      <c r="C43" s="42"/>
      <c r="D43" s="42"/>
      <c r="E43" s="49"/>
      <c r="F43" s="49"/>
      <c r="G43" s="49"/>
      <c r="H43" s="3" t="s">
        <v>309</v>
      </c>
    </row>
    <row r="44" spans="1:8" x14ac:dyDescent="0.25">
      <c r="A44" s="44"/>
      <c r="B44" s="43" t="s">
        <v>394</v>
      </c>
      <c r="C44" s="42"/>
      <c r="D44" s="42"/>
      <c r="E44" s="50"/>
      <c r="F44" s="50"/>
      <c r="G44" s="50"/>
    </row>
    <row r="45" spans="1:8" x14ac:dyDescent="0.25">
      <c r="A45" s="44"/>
      <c r="B45" s="46" t="s">
        <v>1373</v>
      </c>
      <c r="C45" s="42"/>
      <c r="D45" s="42" t="s">
        <v>9</v>
      </c>
      <c r="E45" s="45">
        <v>63.46</v>
      </c>
      <c r="F45" s="45">
        <f>F48/F51*100</f>
        <v>64.047929409405384</v>
      </c>
      <c r="G45" s="45" t="e">
        <f>G48/G51*100</f>
        <v>#DIV/0!</v>
      </c>
    </row>
    <row r="46" spans="1:8" x14ac:dyDescent="0.25">
      <c r="A46" s="44"/>
      <c r="B46" s="46" t="s">
        <v>1375</v>
      </c>
      <c r="C46" s="42"/>
      <c r="D46" s="42" t="s">
        <v>9</v>
      </c>
      <c r="E46" s="45">
        <v>72.22</v>
      </c>
      <c r="F46" s="45">
        <f>F49/F52*100</f>
        <v>66.417910447761201</v>
      </c>
      <c r="G46" s="45" t="e">
        <f>G49/G52*100</f>
        <v>#DIV/0!</v>
      </c>
    </row>
    <row r="47" spans="1:8" ht="45" x14ac:dyDescent="0.25">
      <c r="A47" s="8"/>
      <c r="B47" s="16" t="s">
        <v>395</v>
      </c>
      <c r="C47" s="6" t="s">
        <v>1653</v>
      </c>
      <c r="D47" s="6" t="s">
        <v>1117</v>
      </c>
      <c r="E47" s="11"/>
      <c r="F47" s="11"/>
      <c r="G47" s="11"/>
    </row>
    <row r="48" spans="1:8" x14ac:dyDescent="0.25">
      <c r="A48" s="8"/>
      <c r="B48" s="16" t="s">
        <v>1373</v>
      </c>
      <c r="C48" s="6"/>
      <c r="D48" s="6"/>
      <c r="E48" s="11"/>
      <c r="F48" s="11">
        <v>12775</v>
      </c>
      <c r="G48" s="11"/>
    </row>
    <row r="49" spans="1:8" x14ac:dyDescent="0.25">
      <c r="A49" s="8"/>
      <c r="B49" s="16" t="s">
        <v>1375</v>
      </c>
      <c r="C49" s="6"/>
      <c r="D49" s="6"/>
      <c r="E49" s="11"/>
      <c r="F49" s="11">
        <f>16+73</f>
        <v>89</v>
      </c>
      <c r="G49" s="11"/>
    </row>
    <row r="50" spans="1:8" ht="45" x14ac:dyDescent="0.25">
      <c r="A50" s="8"/>
      <c r="B50" s="16" t="s">
        <v>367</v>
      </c>
      <c r="C50" s="6" t="s">
        <v>576</v>
      </c>
      <c r="D50" s="6" t="s">
        <v>1117</v>
      </c>
      <c r="E50" s="11"/>
      <c r="F50" s="11"/>
      <c r="G50" s="11"/>
    </row>
    <row r="51" spans="1:8" x14ac:dyDescent="0.25">
      <c r="A51" s="8"/>
      <c r="B51" s="16" t="s">
        <v>1373</v>
      </c>
      <c r="C51" s="6"/>
      <c r="D51" s="6"/>
      <c r="E51" s="11"/>
      <c r="F51" s="11">
        <v>19946</v>
      </c>
      <c r="G51" s="11"/>
    </row>
    <row r="52" spans="1:8" x14ac:dyDescent="0.25">
      <c r="A52" s="8"/>
      <c r="B52" s="16" t="s">
        <v>1375</v>
      </c>
      <c r="C52" s="6"/>
      <c r="D52" s="6"/>
      <c r="E52" s="11"/>
      <c r="F52" s="11">
        <v>134</v>
      </c>
      <c r="G52" s="11"/>
    </row>
    <row r="53" spans="1:8" x14ac:dyDescent="0.25">
      <c r="A53" s="44"/>
      <c r="B53" s="43" t="s">
        <v>388</v>
      </c>
      <c r="C53" s="42"/>
      <c r="D53" s="42"/>
      <c r="E53" s="50"/>
      <c r="F53" s="50"/>
      <c r="G53" s="50"/>
    </row>
    <row r="54" spans="1:8" x14ac:dyDescent="0.25">
      <c r="A54" s="44"/>
      <c r="B54" s="46" t="s">
        <v>1373</v>
      </c>
      <c r="C54" s="42"/>
      <c r="D54" s="42" t="s">
        <v>9</v>
      </c>
      <c r="E54" s="45">
        <v>36.54</v>
      </c>
      <c r="F54" s="45">
        <f>F57/F60*100</f>
        <v>35.952070590594602</v>
      </c>
      <c r="G54" s="45" t="e">
        <f>G57/G60*100</f>
        <v>#DIV/0!</v>
      </c>
    </row>
    <row r="55" spans="1:8" x14ac:dyDescent="0.25">
      <c r="A55" s="44"/>
      <c r="B55" s="46" t="s">
        <v>1375</v>
      </c>
      <c r="C55" s="42"/>
      <c r="D55" s="42" t="s">
        <v>9</v>
      </c>
      <c r="E55" s="45">
        <v>27.78</v>
      </c>
      <c r="F55" s="45">
        <f>F58/F61*100</f>
        <v>33.582089552238806</v>
      </c>
      <c r="G55" s="45" t="e">
        <f>G58/G61*100</f>
        <v>#DIV/0!</v>
      </c>
    </row>
    <row r="56" spans="1:8" ht="45" x14ac:dyDescent="0.25">
      <c r="A56" s="8"/>
      <c r="B56" s="16" t="s">
        <v>396</v>
      </c>
      <c r="C56" s="6" t="s">
        <v>1654</v>
      </c>
      <c r="D56" s="6" t="s">
        <v>1117</v>
      </c>
      <c r="E56" s="11"/>
      <c r="F56" s="11"/>
      <c r="G56" s="11"/>
    </row>
    <row r="57" spans="1:8" x14ac:dyDescent="0.25">
      <c r="A57" s="8"/>
      <c r="B57" s="16" t="s">
        <v>1373</v>
      </c>
      <c r="C57" s="6"/>
      <c r="D57" s="6"/>
      <c r="E57" s="11"/>
      <c r="F57" s="11">
        <v>7171</v>
      </c>
      <c r="G57" s="11"/>
    </row>
    <row r="58" spans="1:8" x14ac:dyDescent="0.25">
      <c r="A58" s="8"/>
      <c r="B58" s="16" t="s">
        <v>1375</v>
      </c>
      <c r="C58" s="6"/>
      <c r="D58" s="6"/>
      <c r="E58" s="11"/>
      <c r="F58" s="11">
        <v>45</v>
      </c>
      <c r="G58" s="11"/>
    </row>
    <row r="59" spans="1:8" ht="45" x14ac:dyDescent="0.25">
      <c r="A59" s="8"/>
      <c r="B59" s="16" t="s">
        <v>367</v>
      </c>
      <c r="C59" s="6" t="s">
        <v>576</v>
      </c>
      <c r="D59" s="6" t="s">
        <v>1117</v>
      </c>
      <c r="E59" s="11"/>
      <c r="F59" s="11"/>
      <c r="G59" s="11"/>
    </row>
    <row r="60" spans="1:8" x14ac:dyDescent="0.25">
      <c r="A60" s="8"/>
      <c r="B60" s="16" t="s">
        <v>1373</v>
      </c>
      <c r="C60" s="6"/>
      <c r="D60" s="6"/>
      <c r="E60" s="11"/>
      <c r="F60" s="11">
        <v>19946</v>
      </c>
      <c r="G60" s="11"/>
    </row>
    <row r="61" spans="1:8" x14ac:dyDescent="0.25">
      <c r="A61" s="8"/>
      <c r="B61" s="16" t="s">
        <v>1375</v>
      </c>
      <c r="C61" s="6"/>
      <c r="D61" s="6"/>
      <c r="E61" s="11"/>
      <c r="F61" s="11">
        <v>134</v>
      </c>
      <c r="G61" s="11"/>
    </row>
    <row r="62" spans="1:8" ht="60" x14ac:dyDescent="0.25">
      <c r="A62" s="42" t="s">
        <v>398</v>
      </c>
      <c r="B62" s="43" t="s">
        <v>399</v>
      </c>
      <c r="C62" s="42"/>
      <c r="D62" s="42" t="s">
        <v>9</v>
      </c>
      <c r="E62" s="45">
        <v>97.09</v>
      </c>
      <c r="F62" s="45">
        <f>(F63+F64)/(F65+F66+F67+F68)*100</f>
        <v>97.674069627851139</v>
      </c>
      <c r="G62" s="45" t="e">
        <f>(G63+G64)/(G65+G66+G67+G68)*100</f>
        <v>#DIV/0!</v>
      </c>
      <c r="H62" s="3" t="s">
        <v>27</v>
      </c>
    </row>
    <row r="63" spans="1:8" ht="30" x14ac:dyDescent="0.25">
      <c r="A63" s="220"/>
      <c r="B63" s="220" t="s">
        <v>400</v>
      </c>
      <c r="C63" s="6" t="s">
        <v>401</v>
      </c>
      <c r="D63" s="6" t="s">
        <v>1117</v>
      </c>
      <c r="E63" s="11"/>
      <c r="F63" s="11">
        <v>6084</v>
      </c>
      <c r="G63" s="11"/>
      <c r="H63" s="20"/>
    </row>
    <row r="64" spans="1:8" ht="45" x14ac:dyDescent="0.25">
      <c r="A64" s="222"/>
      <c r="B64" s="222"/>
      <c r="C64" s="6" t="s">
        <v>402</v>
      </c>
      <c r="D64" s="6" t="s">
        <v>1117</v>
      </c>
      <c r="E64" s="11"/>
      <c r="F64" s="11">
        <v>425</v>
      </c>
      <c r="G64" s="11"/>
    </row>
    <row r="65" spans="1:8" ht="30" customHeight="1" x14ac:dyDescent="0.25">
      <c r="A65" s="223"/>
      <c r="B65" s="220" t="s">
        <v>403</v>
      </c>
      <c r="C65" s="6" t="s">
        <v>404</v>
      </c>
      <c r="D65" s="6" t="s">
        <v>1117</v>
      </c>
      <c r="E65" s="11"/>
      <c r="F65" s="11">
        <v>6084</v>
      </c>
      <c r="G65" s="11"/>
      <c r="H65" s="20"/>
    </row>
    <row r="66" spans="1:8" ht="45" x14ac:dyDescent="0.25">
      <c r="A66" s="224"/>
      <c r="B66" s="221"/>
      <c r="C66" s="6" t="s">
        <v>405</v>
      </c>
      <c r="D66" s="6" t="s">
        <v>1117</v>
      </c>
      <c r="E66" s="11"/>
      <c r="F66" s="11">
        <v>580</v>
      </c>
      <c r="G66" s="11"/>
    </row>
    <row r="67" spans="1:8" ht="45" x14ac:dyDescent="0.25">
      <c r="A67" s="224"/>
      <c r="B67" s="221"/>
      <c r="C67" s="6" t="s">
        <v>406</v>
      </c>
      <c r="D67" s="6" t="s">
        <v>1117</v>
      </c>
      <c r="E67" s="11"/>
      <c r="F67" s="11">
        <v>0</v>
      </c>
      <c r="G67" s="11"/>
    </row>
    <row r="68" spans="1:8" ht="45" x14ac:dyDescent="0.25">
      <c r="A68" s="225"/>
      <c r="B68" s="222"/>
      <c r="C68" s="6" t="s">
        <v>407</v>
      </c>
      <c r="D68" s="6" t="s">
        <v>1117</v>
      </c>
      <c r="E68" s="11"/>
      <c r="F68" s="11">
        <v>0</v>
      </c>
      <c r="G68" s="11"/>
    </row>
    <row r="69" spans="1:8" ht="120" x14ac:dyDescent="0.25">
      <c r="A69" s="56" t="s">
        <v>408</v>
      </c>
      <c r="B69" s="43" t="s">
        <v>409</v>
      </c>
      <c r="C69" s="42"/>
      <c r="D69" s="42"/>
      <c r="E69" s="49"/>
      <c r="F69" s="49"/>
      <c r="G69" s="49"/>
      <c r="H69" s="3" t="s">
        <v>309</v>
      </c>
    </row>
    <row r="70" spans="1:8" x14ac:dyDescent="0.25">
      <c r="A70" s="56"/>
      <c r="B70" s="43" t="s">
        <v>410</v>
      </c>
      <c r="C70" s="42"/>
      <c r="D70" s="42"/>
      <c r="E70" s="50"/>
      <c r="F70" s="50"/>
      <c r="G70" s="50"/>
    </row>
    <row r="71" spans="1:8" x14ac:dyDescent="0.25">
      <c r="A71" s="56"/>
      <c r="B71" s="46" t="s">
        <v>1373</v>
      </c>
      <c r="C71" s="42"/>
      <c r="D71" s="42" t="s">
        <v>9</v>
      </c>
      <c r="E71" s="45">
        <v>71.069999999999993</v>
      </c>
      <c r="F71" s="45">
        <f>F80/F89*100</f>
        <v>67.251579264012832</v>
      </c>
      <c r="G71" s="45" t="e">
        <f>G80/G89*100</f>
        <v>#DIV/0!</v>
      </c>
    </row>
    <row r="72" spans="1:8" x14ac:dyDescent="0.25">
      <c r="A72" s="56"/>
      <c r="B72" s="46" t="s">
        <v>1375</v>
      </c>
      <c r="C72" s="42"/>
      <c r="D72" s="42" t="s">
        <v>9</v>
      </c>
      <c r="E72" s="45">
        <v>69.44</v>
      </c>
      <c r="F72" s="45">
        <f>F81/F90*100</f>
        <v>58.208955223880601</v>
      </c>
      <c r="G72" s="45" t="e">
        <f>G81/G90*100</f>
        <v>#DIV/0!</v>
      </c>
    </row>
    <row r="73" spans="1:8" x14ac:dyDescent="0.25">
      <c r="A73" s="56"/>
      <c r="B73" s="43" t="s">
        <v>690</v>
      </c>
      <c r="C73" s="42"/>
      <c r="D73" s="42"/>
      <c r="E73" s="50"/>
      <c r="F73" s="50"/>
      <c r="G73" s="50"/>
    </row>
    <row r="74" spans="1:8" x14ac:dyDescent="0.25">
      <c r="A74" s="56"/>
      <c r="B74" s="46" t="s">
        <v>1373</v>
      </c>
      <c r="C74" s="42"/>
      <c r="D74" s="42" t="s">
        <v>9</v>
      </c>
      <c r="E74" s="45">
        <v>2.42</v>
      </c>
      <c r="F74" s="45">
        <f>F83/F89*100</f>
        <v>2.266118520004011</v>
      </c>
      <c r="G74" s="45" t="e">
        <f>G83/G89*100</f>
        <v>#DIV/0!</v>
      </c>
    </row>
    <row r="75" spans="1:8" x14ac:dyDescent="0.25">
      <c r="A75" s="56"/>
      <c r="B75" s="46" t="s">
        <v>1375</v>
      </c>
      <c r="C75" s="42"/>
      <c r="D75" s="42" t="s">
        <v>9</v>
      </c>
      <c r="E75" s="45">
        <v>0</v>
      </c>
      <c r="F75" s="45">
        <f>F84/F90*100</f>
        <v>0</v>
      </c>
      <c r="G75" s="45" t="e">
        <f>G84/G90*100</f>
        <v>#DIV/0!</v>
      </c>
    </row>
    <row r="76" spans="1:8" x14ac:dyDescent="0.25">
      <c r="A76" s="56"/>
      <c r="B76" s="43" t="s">
        <v>411</v>
      </c>
      <c r="C76" s="42"/>
      <c r="D76" s="42"/>
      <c r="E76" s="50"/>
      <c r="F76" s="50"/>
      <c r="G76" s="50"/>
    </row>
    <row r="77" spans="1:8" x14ac:dyDescent="0.25">
      <c r="A77" s="56"/>
      <c r="B77" s="46" t="s">
        <v>1373</v>
      </c>
      <c r="C77" s="42"/>
      <c r="D77" s="42" t="s">
        <v>9</v>
      </c>
      <c r="E77" s="45">
        <v>26.51</v>
      </c>
      <c r="F77" s="45">
        <f>F86/F89*100</f>
        <v>30.482302215983154</v>
      </c>
      <c r="G77" s="45" t="e">
        <f>G86/G89*100</f>
        <v>#DIV/0!</v>
      </c>
    </row>
    <row r="78" spans="1:8" x14ac:dyDescent="0.25">
      <c r="A78" s="56"/>
      <c r="B78" s="46" t="s">
        <v>1375</v>
      </c>
      <c r="C78" s="42"/>
      <c r="D78" s="42" t="s">
        <v>9</v>
      </c>
      <c r="E78" s="45">
        <v>30.56</v>
      </c>
      <c r="F78" s="45">
        <f>F87/F90*100</f>
        <v>41.791044776119399</v>
      </c>
      <c r="G78" s="45" t="e">
        <f>G87/G90*100</f>
        <v>#DIV/0!</v>
      </c>
    </row>
    <row r="79" spans="1:8" ht="45" x14ac:dyDescent="0.25">
      <c r="A79" s="28"/>
      <c r="B79" s="16" t="s">
        <v>412</v>
      </c>
      <c r="C79" s="6" t="s">
        <v>413</v>
      </c>
      <c r="D79" s="6" t="s">
        <v>1117</v>
      </c>
      <c r="E79" s="11"/>
      <c r="F79" s="11"/>
      <c r="G79" s="11"/>
    </row>
    <row r="80" spans="1:8" x14ac:dyDescent="0.25">
      <c r="A80" s="99"/>
      <c r="B80" s="16" t="s">
        <v>1373</v>
      </c>
      <c r="C80" s="6"/>
      <c r="D80" s="6"/>
      <c r="E80" s="11"/>
      <c r="F80" s="11">
        <v>13414</v>
      </c>
      <c r="G80" s="11"/>
    </row>
    <row r="81" spans="1:8" x14ac:dyDescent="0.25">
      <c r="A81" s="99"/>
      <c r="B81" s="16" t="s">
        <v>1375</v>
      </c>
      <c r="C81" s="6"/>
      <c r="D81" s="6"/>
      <c r="E81" s="11"/>
      <c r="F81" s="11">
        <v>78</v>
      </c>
      <c r="G81" s="11"/>
    </row>
    <row r="82" spans="1:8" ht="45" x14ac:dyDescent="0.25">
      <c r="A82" s="28"/>
      <c r="B82" s="16" t="s">
        <v>414</v>
      </c>
      <c r="C82" s="6" t="s">
        <v>415</v>
      </c>
      <c r="D82" s="6" t="s">
        <v>1117</v>
      </c>
      <c r="E82" s="11"/>
      <c r="F82" s="11"/>
      <c r="G82" s="11"/>
    </row>
    <row r="83" spans="1:8" x14ac:dyDescent="0.25">
      <c r="A83" s="98"/>
      <c r="B83" s="16" t="s">
        <v>1373</v>
      </c>
      <c r="C83" s="6"/>
      <c r="D83" s="6"/>
      <c r="E83" s="11"/>
      <c r="F83" s="11">
        <v>452</v>
      </c>
      <c r="G83" s="11"/>
    </row>
    <row r="84" spans="1:8" x14ac:dyDescent="0.25">
      <c r="A84" s="98"/>
      <c r="B84" s="16" t="s">
        <v>1375</v>
      </c>
      <c r="C84" s="6"/>
      <c r="D84" s="6"/>
      <c r="E84" s="11"/>
      <c r="F84" s="11">
        <v>0</v>
      </c>
      <c r="G84" s="11"/>
    </row>
    <row r="85" spans="1:8" ht="45" customHeight="1" x14ac:dyDescent="0.25">
      <c r="A85" s="94"/>
      <c r="B85" s="94" t="s">
        <v>416</v>
      </c>
      <c r="C85" s="6" t="s">
        <v>417</v>
      </c>
      <c r="D85" s="6" t="s">
        <v>1117</v>
      </c>
      <c r="E85" s="11"/>
      <c r="F85" s="11"/>
      <c r="G85" s="11"/>
    </row>
    <row r="86" spans="1:8" x14ac:dyDescent="0.25">
      <c r="A86" s="94"/>
      <c r="B86" s="16" t="s">
        <v>1373</v>
      </c>
      <c r="C86" s="6"/>
      <c r="D86" s="6"/>
      <c r="E86" s="11"/>
      <c r="F86" s="11">
        <v>6080</v>
      </c>
      <c r="G86" s="11"/>
    </row>
    <row r="87" spans="1:8" x14ac:dyDescent="0.25">
      <c r="A87" s="94"/>
      <c r="B87" s="16" t="s">
        <v>1375</v>
      </c>
      <c r="C87" s="6"/>
      <c r="D87" s="6"/>
      <c r="E87" s="11"/>
      <c r="F87" s="11">
        <v>56</v>
      </c>
      <c r="G87" s="11"/>
    </row>
    <row r="88" spans="1:8" ht="45" x14ac:dyDescent="0.25">
      <c r="A88" s="8"/>
      <c r="B88" s="16" t="s">
        <v>367</v>
      </c>
      <c r="C88" s="6" t="s">
        <v>576</v>
      </c>
      <c r="D88" s="6" t="s">
        <v>1117</v>
      </c>
      <c r="E88" s="11"/>
      <c r="F88" s="11"/>
      <c r="G88" s="11"/>
    </row>
    <row r="89" spans="1:8" x14ac:dyDescent="0.25">
      <c r="A89" s="31"/>
      <c r="B89" s="16" t="s">
        <v>1373</v>
      </c>
      <c r="C89" s="6"/>
      <c r="D89" s="6"/>
      <c r="E89" s="11"/>
      <c r="F89" s="11">
        <v>19946</v>
      </c>
      <c r="G89" s="11"/>
    </row>
    <row r="90" spans="1:8" x14ac:dyDescent="0.25">
      <c r="A90" s="31"/>
      <c r="B90" s="16" t="s">
        <v>1375</v>
      </c>
      <c r="C90" s="6"/>
      <c r="D90" s="6"/>
      <c r="E90" s="11"/>
      <c r="F90" s="11">
        <v>134</v>
      </c>
      <c r="G90" s="11"/>
    </row>
    <row r="91" spans="1:8" ht="60" x14ac:dyDescent="0.25">
      <c r="A91" s="56" t="s">
        <v>420</v>
      </c>
      <c r="B91" s="43" t="s">
        <v>419</v>
      </c>
      <c r="C91" s="42"/>
      <c r="D91" s="42"/>
      <c r="E91" s="50"/>
      <c r="F91" s="50"/>
      <c r="G91" s="50"/>
      <c r="H91" s="3" t="s">
        <v>309</v>
      </c>
    </row>
    <row r="92" spans="1:8" x14ac:dyDescent="0.25">
      <c r="A92" s="56"/>
      <c r="B92" s="46" t="s">
        <v>1373</v>
      </c>
      <c r="C92" s="42"/>
      <c r="D92" s="42" t="s">
        <v>9</v>
      </c>
      <c r="E92" s="45">
        <v>34.83</v>
      </c>
      <c r="F92" s="45">
        <f>F95/F98*100</f>
        <v>33.370099268023665</v>
      </c>
      <c r="G92" s="45" t="e">
        <f>G95/G98*100</f>
        <v>#DIV/0!</v>
      </c>
      <c r="H92" s="3"/>
    </row>
    <row r="93" spans="1:8" x14ac:dyDescent="0.25">
      <c r="A93" s="56"/>
      <c r="B93" s="46" t="s">
        <v>1375</v>
      </c>
      <c r="C93" s="42"/>
      <c r="D93" s="42" t="s">
        <v>9</v>
      </c>
      <c r="E93" s="45">
        <v>100</v>
      </c>
      <c r="F93" s="45">
        <f>F96/F99*100</f>
        <v>100</v>
      </c>
      <c r="G93" s="45" t="e">
        <f>G96/G99*100</f>
        <v>#DIV/0!</v>
      </c>
      <c r="H93" s="3"/>
    </row>
    <row r="94" spans="1:8" ht="45" x14ac:dyDescent="0.25">
      <c r="A94" s="8"/>
      <c r="B94" s="16" t="s">
        <v>421</v>
      </c>
      <c r="C94" s="6" t="s">
        <v>1655</v>
      </c>
      <c r="D94" s="6" t="s">
        <v>1117</v>
      </c>
      <c r="E94" s="11"/>
      <c r="F94" s="11"/>
      <c r="G94" s="11"/>
    </row>
    <row r="95" spans="1:8" x14ac:dyDescent="0.25">
      <c r="A95" s="8"/>
      <c r="B95" s="16" t="s">
        <v>1373</v>
      </c>
      <c r="C95" s="6"/>
      <c r="D95" s="6"/>
      <c r="E95" s="11"/>
      <c r="F95" s="11">
        <v>6656</v>
      </c>
      <c r="G95" s="11"/>
    </row>
    <row r="96" spans="1:8" x14ac:dyDescent="0.25">
      <c r="A96" s="8"/>
      <c r="B96" s="16" t="s">
        <v>1375</v>
      </c>
      <c r="C96" s="6"/>
      <c r="D96" s="6"/>
      <c r="E96" s="11"/>
      <c r="F96" s="11">
        <v>134</v>
      </c>
      <c r="G96" s="11"/>
    </row>
    <row r="97" spans="1:8" ht="45" x14ac:dyDescent="0.25">
      <c r="A97" s="8"/>
      <c r="B97" s="16" t="s">
        <v>367</v>
      </c>
      <c r="C97" s="6" t="s">
        <v>1656</v>
      </c>
      <c r="D97" s="6" t="s">
        <v>1117</v>
      </c>
      <c r="E97" s="11"/>
      <c r="F97" s="11"/>
      <c r="G97" s="11"/>
    </row>
    <row r="98" spans="1:8" x14ac:dyDescent="0.25">
      <c r="A98" s="8"/>
      <c r="B98" s="16" t="s">
        <v>1373</v>
      </c>
      <c r="C98" s="6"/>
      <c r="D98" s="6"/>
      <c r="E98" s="11"/>
      <c r="F98" s="11">
        <v>19946</v>
      </c>
      <c r="G98" s="11"/>
    </row>
    <row r="99" spans="1:8" x14ac:dyDescent="0.25">
      <c r="A99" s="8"/>
      <c r="B99" s="16" t="s">
        <v>1375</v>
      </c>
      <c r="C99" s="6"/>
      <c r="D99" s="6"/>
      <c r="E99" s="11"/>
      <c r="F99" s="11">
        <v>134</v>
      </c>
      <c r="G99" s="11"/>
    </row>
    <row r="100" spans="1:8" ht="60" x14ac:dyDescent="0.25">
      <c r="A100" s="47" t="s">
        <v>422</v>
      </c>
      <c r="B100" s="48" t="s">
        <v>423</v>
      </c>
      <c r="C100" s="44"/>
      <c r="D100" s="44"/>
      <c r="E100" s="44"/>
      <c r="F100" s="44"/>
      <c r="G100" s="44"/>
    </row>
    <row r="101" spans="1:8" ht="90" x14ac:dyDescent="0.25">
      <c r="A101" s="42" t="s">
        <v>434</v>
      </c>
      <c r="B101" s="43" t="s">
        <v>424</v>
      </c>
      <c r="C101" s="44"/>
      <c r="D101" s="42"/>
      <c r="E101" s="50"/>
      <c r="F101" s="50"/>
      <c r="G101" s="50"/>
      <c r="H101" s="3" t="s">
        <v>27</v>
      </c>
    </row>
    <row r="102" spans="1:8" x14ac:dyDescent="0.25">
      <c r="A102" s="42"/>
      <c r="B102" s="43" t="s">
        <v>199</v>
      </c>
      <c r="C102" s="44"/>
      <c r="D102" s="42" t="s">
        <v>9</v>
      </c>
      <c r="E102" s="45">
        <v>86.67</v>
      </c>
      <c r="F102" s="45" t="e">
        <f>F104/F106*100</f>
        <v>#DIV/0!</v>
      </c>
      <c r="G102" s="45" t="e">
        <f>G104/G106*100</f>
        <v>#DIV/0!</v>
      </c>
      <c r="H102" s="3"/>
    </row>
    <row r="103" spans="1:8" x14ac:dyDescent="0.25">
      <c r="A103" s="42"/>
      <c r="B103" s="43" t="s">
        <v>425</v>
      </c>
      <c r="C103" s="44"/>
      <c r="D103" s="42" t="s">
        <v>9</v>
      </c>
      <c r="E103" s="45">
        <v>100</v>
      </c>
      <c r="F103" s="45" t="e">
        <f>F105/F107*100</f>
        <v>#DIV/0!</v>
      </c>
      <c r="G103" s="45" t="e">
        <f>G105/G107*100</f>
        <v>#DIV/0!</v>
      </c>
      <c r="H103" s="3"/>
    </row>
    <row r="104" spans="1:8" ht="90" x14ac:dyDescent="0.25">
      <c r="A104" s="8"/>
      <c r="B104" s="16" t="s">
        <v>426</v>
      </c>
      <c r="C104" s="6" t="s">
        <v>427</v>
      </c>
      <c r="D104" s="6" t="s">
        <v>1117</v>
      </c>
      <c r="E104" s="11"/>
      <c r="F104" s="11">
        <v>0</v>
      </c>
      <c r="G104" s="11"/>
      <c r="H104" s="3"/>
    </row>
    <row r="105" spans="1:8" ht="90" x14ac:dyDescent="0.25">
      <c r="A105" s="8"/>
      <c r="B105" s="16" t="s">
        <v>428</v>
      </c>
      <c r="C105" s="6" t="s">
        <v>429</v>
      </c>
      <c r="D105" s="6" t="s">
        <v>1117</v>
      </c>
      <c r="E105" s="11"/>
      <c r="F105" s="11">
        <v>0</v>
      </c>
      <c r="G105" s="11"/>
    </row>
    <row r="106" spans="1:8" ht="90" x14ac:dyDescent="0.25">
      <c r="A106" s="8"/>
      <c r="B106" s="16" t="s">
        <v>430</v>
      </c>
      <c r="C106" s="6" t="s">
        <v>431</v>
      </c>
      <c r="D106" s="6" t="s">
        <v>1117</v>
      </c>
      <c r="E106" s="11"/>
      <c r="F106" s="11">
        <v>0</v>
      </c>
      <c r="G106" s="11"/>
    </row>
    <row r="107" spans="1:8" ht="75" x14ac:dyDescent="0.25">
      <c r="A107" s="8"/>
      <c r="B107" s="16" t="s">
        <v>432</v>
      </c>
      <c r="C107" s="6" t="s">
        <v>433</v>
      </c>
      <c r="D107" s="6" t="s">
        <v>1117</v>
      </c>
      <c r="E107" s="11"/>
      <c r="F107" s="11">
        <v>0</v>
      </c>
      <c r="G107" s="11"/>
    </row>
    <row r="108" spans="1:8" ht="90" x14ac:dyDescent="0.25">
      <c r="A108" s="42" t="s">
        <v>435</v>
      </c>
      <c r="B108" s="43" t="s">
        <v>436</v>
      </c>
      <c r="C108" s="44"/>
      <c r="D108" s="42"/>
      <c r="E108" s="50"/>
      <c r="F108" s="50"/>
      <c r="G108" s="50"/>
      <c r="H108" s="3" t="s">
        <v>309</v>
      </c>
    </row>
    <row r="109" spans="1:8" x14ac:dyDescent="0.25">
      <c r="A109" s="55"/>
      <c r="B109" s="43" t="s">
        <v>199</v>
      </c>
      <c r="C109" s="44"/>
      <c r="D109" s="42"/>
      <c r="E109" s="50"/>
      <c r="F109" s="50"/>
      <c r="G109" s="50"/>
      <c r="H109" s="3"/>
    </row>
    <row r="110" spans="1:8" x14ac:dyDescent="0.25">
      <c r="A110" s="55"/>
      <c r="B110" s="46" t="s">
        <v>1373</v>
      </c>
      <c r="C110" s="42"/>
      <c r="D110" s="42" t="s">
        <v>9</v>
      </c>
      <c r="E110" s="45">
        <v>87.8</v>
      </c>
      <c r="F110" s="45">
        <v>90.14</v>
      </c>
      <c r="G110" s="45" t="e">
        <f>G116/G119*100</f>
        <v>#DIV/0!</v>
      </c>
      <c r="H110" s="3"/>
    </row>
    <row r="111" spans="1:8" x14ac:dyDescent="0.25">
      <c r="A111" s="55"/>
      <c r="B111" s="46" t="s">
        <v>1375</v>
      </c>
      <c r="C111" s="42"/>
      <c r="D111" s="42" t="s">
        <v>9</v>
      </c>
      <c r="E111" s="45">
        <v>100</v>
      </c>
      <c r="F111" s="45" t="e">
        <f>F117/F120*100</f>
        <v>#DIV/0!</v>
      </c>
      <c r="G111" s="45" t="e">
        <f>G117/G120*100</f>
        <v>#DIV/0!</v>
      </c>
      <c r="H111" s="3"/>
    </row>
    <row r="112" spans="1:8" x14ac:dyDescent="0.25">
      <c r="A112" s="55"/>
      <c r="B112" s="43" t="s">
        <v>425</v>
      </c>
      <c r="C112" s="44"/>
      <c r="D112" s="42"/>
      <c r="E112" s="50"/>
      <c r="F112" s="50"/>
      <c r="G112" s="50"/>
      <c r="H112" s="3"/>
    </row>
    <row r="113" spans="1:8" x14ac:dyDescent="0.25">
      <c r="A113" s="55"/>
      <c r="B113" s="46" t="s">
        <v>1373</v>
      </c>
      <c r="C113" s="44"/>
      <c r="D113" s="42" t="s">
        <v>9</v>
      </c>
      <c r="E113" s="45">
        <v>97.51</v>
      </c>
      <c r="F113" s="45">
        <v>97.55</v>
      </c>
      <c r="G113" s="45" t="e">
        <f>G122/G125*100</f>
        <v>#DIV/0!</v>
      </c>
      <c r="H113" s="3"/>
    </row>
    <row r="114" spans="1:8" x14ac:dyDescent="0.25">
      <c r="A114" s="55"/>
      <c r="B114" s="46" t="s">
        <v>1375</v>
      </c>
      <c r="C114" s="44"/>
      <c r="D114" s="42" t="s">
        <v>9</v>
      </c>
      <c r="E114" s="45">
        <v>100</v>
      </c>
      <c r="F114" s="45" t="e">
        <f>F123/F126*100</f>
        <v>#DIV/0!</v>
      </c>
      <c r="G114" s="45" t="e">
        <f>G123/G126*100</f>
        <v>#DIV/0!</v>
      </c>
      <c r="H114" s="3"/>
    </row>
    <row r="115" spans="1:8" ht="90" x14ac:dyDescent="0.25">
      <c r="A115" s="23"/>
      <c r="B115" s="16" t="s">
        <v>437</v>
      </c>
      <c r="C115" s="6" t="s">
        <v>438</v>
      </c>
      <c r="D115" s="6" t="s">
        <v>1117</v>
      </c>
      <c r="E115" s="11"/>
      <c r="F115" s="11"/>
      <c r="G115" s="11"/>
    </row>
    <row r="116" spans="1:8" x14ac:dyDescent="0.25">
      <c r="A116" s="23"/>
      <c r="B116" s="16" t="s">
        <v>1373</v>
      </c>
      <c r="C116" s="6"/>
      <c r="D116" s="6"/>
      <c r="E116" s="11"/>
      <c r="F116" s="11">
        <v>1131</v>
      </c>
      <c r="G116" s="11"/>
    </row>
    <row r="117" spans="1:8" x14ac:dyDescent="0.25">
      <c r="A117" s="23"/>
      <c r="B117" s="16" t="s">
        <v>1375</v>
      </c>
      <c r="C117" s="6"/>
      <c r="D117" s="6"/>
      <c r="E117" s="11"/>
      <c r="F117" s="11">
        <v>0</v>
      </c>
      <c r="G117" s="11"/>
    </row>
    <row r="118" spans="1:8" ht="75" x14ac:dyDescent="0.25">
      <c r="A118" s="23"/>
      <c r="B118" s="16" t="s">
        <v>439</v>
      </c>
      <c r="C118" s="6" t="s">
        <v>440</v>
      </c>
      <c r="D118" s="6" t="s">
        <v>1117</v>
      </c>
      <c r="E118" s="11"/>
      <c r="F118" s="11"/>
      <c r="G118" s="11"/>
    </row>
    <row r="119" spans="1:8" x14ac:dyDescent="0.25">
      <c r="A119" s="23"/>
      <c r="B119" s="16" t="s">
        <v>1373</v>
      </c>
      <c r="C119" s="6"/>
      <c r="D119" s="6"/>
      <c r="E119" s="11"/>
      <c r="F119" s="11">
        <v>1772</v>
      </c>
      <c r="G119" s="11"/>
    </row>
    <row r="120" spans="1:8" x14ac:dyDescent="0.25">
      <c r="A120" s="23"/>
      <c r="B120" s="16" t="s">
        <v>1375</v>
      </c>
      <c r="C120" s="6"/>
      <c r="D120" s="6"/>
      <c r="E120" s="11"/>
      <c r="F120" s="11">
        <v>0</v>
      </c>
      <c r="G120" s="11"/>
    </row>
    <row r="121" spans="1:8" ht="75" x14ac:dyDescent="0.25">
      <c r="A121" s="23"/>
      <c r="B121" s="16" t="s">
        <v>441</v>
      </c>
      <c r="C121" s="6" t="s">
        <v>442</v>
      </c>
      <c r="D121" s="6" t="s">
        <v>1117</v>
      </c>
      <c r="E121" s="11"/>
      <c r="F121" s="11"/>
      <c r="G121" s="11"/>
    </row>
    <row r="122" spans="1:8" x14ac:dyDescent="0.25">
      <c r="A122" s="23"/>
      <c r="B122" s="16" t="s">
        <v>1373</v>
      </c>
      <c r="C122" s="6"/>
      <c r="D122" s="6"/>
      <c r="E122" s="11"/>
      <c r="F122" s="11">
        <v>668</v>
      </c>
      <c r="G122" s="11"/>
    </row>
    <row r="123" spans="1:8" x14ac:dyDescent="0.25">
      <c r="A123" s="23"/>
      <c r="B123" s="16" t="s">
        <v>1375</v>
      </c>
      <c r="C123" s="6"/>
      <c r="D123" s="6"/>
      <c r="E123" s="11"/>
      <c r="F123" s="11">
        <v>0</v>
      </c>
      <c r="G123" s="11"/>
    </row>
    <row r="124" spans="1:8" ht="75" x14ac:dyDescent="0.25">
      <c r="A124" s="23"/>
      <c r="B124" s="16" t="s">
        <v>443</v>
      </c>
      <c r="C124" s="6" t="s">
        <v>444</v>
      </c>
      <c r="D124" s="6" t="s">
        <v>1117</v>
      </c>
      <c r="E124" s="11"/>
      <c r="F124" s="11"/>
      <c r="G124" s="11"/>
    </row>
    <row r="125" spans="1:8" x14ac:dyDescent="0.25">
      <c r="A125" s="23"/>
      <c r="B125" s="16" t="s">
        <v>1373</v>
      </c>
      <c r="C125" s="6"/>
      <c r="D125" s="6"/>
      <c r="E125" s="11"/>
      <c r="F125" s="11">
        <v>1133</v>
      </c>
      <c r="G125" s="11"/>
    </row>
    <row r="126" spans="1:8" x14ac:dyDescent="0.25">
      <c r="A126" s="23"/>
      <c r="B126" s="16" t="s">
        <v>1375</v>
      </c>
      <c r="C126" s="6"/>
      <c r="D126" s="6"/>
      <c r="E126" s="11"/>
      <c r="F126" s="11">
        <v>0</v>
      </c>
      <c r="G126" s="11"/>
    </row>
    <row r="127" spans="1:8" ht="90" x14ac:dyDescent="0.25">
      <c r="A127" s="42" t="s">
        <v>450</v>
      </c>
      <c r="B127" s="43" t="s">
        <v>445</v>
      </c>
      <c r="C127" s="42"/>
      <c r="D127" s="42"/>
      <c r="E127" s="50"/>
      <c r="F127" s="50"/>
      <c r="G127" s="50"/>
      <c r="H127" s="3" t="s">
        <v>27</v>
      </c>
    </row>
    <row r="128" spans="1:8" x14ac:dyDescent="0.25">
      <c r="A128" s="56"/>
      <c r="B128" s="43" t="s">
        <v>452</v>
      </c>
      <c r="C128" s="42"/>
      <c r="D128" s="42" t="s">
        <v>9</v>
      </c>
      <c r="E128" s="45">
        <v>10</v>
      </c>
      <c r="F128" s="45" t="e">
        <f>F130/F132*100</f>
        <v>#DIV/0!</v>
      </c>
      <c r="G128" s="45" t="e">
        <f>G130/G132*100</f>
        <v>#DIV/0!</v>
      </c>
      <c r="H128" s="3"/>
    </row>
    <row r="129" spans="1:8" x14ac:dyDescent="0.25">
      <c r="A129" s="56"/>
      <c r="B129" s="43" t="s">
        <v>453</v>
      </c>
      <c r="C129" s="42"/>
      <c r="D129" s="42" t="s">
        <v>9</v>
      </c>
      <c r="E129" s="45">
        <v>28.89</v>
      </c>
      <c r="F129" s="45" t="e">
        <f>F131/F132*100</f>
        <v>#DIV/0!</v>
      </c>
      <c r="G129" s="45" t="e">
        <f>G131/G132*100</f>
        <v>#DIV/0!</v>
      </c>
      <c r="H129" s="3"/>
    </row>
    <row r="130" spans="1:8" ht="90" x14ac:dyDescent="0.25">
      <c r="A130" s="18"/>
      <c r="B130" s="16" t="s">
        <v>446</v>
      </c>
      <c r="C130" s="6" t="s">
        <v>447</v>
      </c>
      <c r="D130" s="6" t="s">
        <v>1117</v>
      </c>
      <c r="E130" s="11"/>
      <c r="F130" s="11">
        <v>0</v>
      </c>
      <c r="G130" s="11"/>
    </row>
    <row r="131" spans="1:8" ht="90" x14ac:dyDescent="0.25">
      <c r="A131" s="18"/>
      <c r="B131" s="16" t="s">
        <v>448</v>
      </c>
      <c r="C131" s="6" t="s">
        <v>449</v>
      </c>
      <c r="D131" s="6" t="s">
        <v>1117</v>
      </c>
      <c r="E131" s="11"/>
      <c r="F131" s="11">
        <v>0</v>
      </c>
      <c r="G131" s="11"/>
    </row>
    <row r="132" spans="1:8" ht="90" x14ac:dyDescent="0.25">
      <c r="A132" s="18"/>
      <c r="B132" s="16" t="s">
        <v>428</v>
      </c>
      <c r="C132" s="6" t="s">
        <v>429</v>
      </c>
      <c r="D132" s="6" t="s">
        <v>1117</v>
      </c>
      <c r="E132" s="11"/>
      <c r="F132" s="11">
        <v>0</v>
      </c>
      <c r="G132" s="11"/>
    </row>
    <row r="133" spans="1:8" ht="90" x14ac:dyDescent="0.25">
      <c r="A133" s="42" t="s">
        <v>397</v>
      </c>
      <c r="B133" s="43" t="s">
        <v>451</v>
      </c>
      <c r="C133" s="42"/>
      <c r="D133" s="42"/>
      <c r="E133" s="50"/>
      <c r="F133" s="50"/>
      <c r="G133" s="50"/>
      <c r="H133" s="3" t="s">
        <v>309</v>
      </c>
    </row>
    <row r="134" spans="1:8" x14ac:dyDescent="0.25">
      <c r="A134" s="56"/>
      <c r="B134" s="46" t="s">
        <v>452</v>
      </c>
      <c r="C134" s="42"/>
      <c r="D134" s="42"/>
      <c r="E134" s="50"/>
      <c r="F134" s="50"/>
      <c r="G134" s="50"/>
    </row>
    <row r="135" spans="1:8" x14ac:dyDescent="0.25">
      <c r="A135" s="56"/>
      <c r="B135" s="46" t="s">
        <v>1373</v>
      </c>
      <c r="C135" s="44"/>
      <c r="D135" s="42" t="s">
        <v>9</v>
      </c>
      <c r="E135" s="45">
        <v>30.96</v>
      </c>
      <c r="F135" s="45">
        <v>29.43</v>
      </c>
      <c r="G135" s="45" t="e">
        <f>G141/G147*100</f>
        <v>#DIV/0!</v>
      </c>
      <c r="H135">
        <v>29.43</v>
      </c>
    </row>
    <row r="136" spans="1:8" x14ac:dyDescent="0.25">
      <c r="A136" s="56"/>
      <c r="B136" s="46" t="s">
        <v>1375</v>
      </c>
      <c r="C136" s="44"/>
      <c r="D136" s="42" t="s">
        <v>9</v>
      </c>
      <c r="E136" s="45">
        <v>33.33</v>
      </c>
      <c r="F136" s="45" t="e">
        <f>F142/F148*100</f>
        <v>#DIV/0!</v>
      </c>
      <c r="G136" s="45" t="e">
        <f>G142/G148*100</f>
        <v>#DIV/0!</v>
      </c>
    </row>
    <row r="137" spans="1:8" x14ac:dyDescent="0.25">
      <c r="A137" s="56"/>
      <c r="B137" s="46" t="s">
        <v>1325</v>
      </c>
      <c r="C137" s="42"/>
      <c r="D137" s="42"/>
      <c r="E137" s="50"/>
      <c r="F137" s="50"/>
      <c r="G137" s="50"/>
    </row>
    <row r="138" spans="1:8" x14ac:dyDescent="0.25">
      <c r="A138" s="56"/>
      <c r="B138" s="46" t="s">
        <v>1373</v>
      </c>
      <c r="C138" s="42"/>
      <c r="D138" s="42" t="s">
        <v>9</v>
      </c>
      <c r="E138" s="45">
        <v>21</v>
      </c>
      <c r="F138" s="45">
        <f>F144/F147*100</f>
        <v>27.200902934537247</v>
      </c>
      <c r="G138" s="45" t="e">
        <f>G144/G147*100</f>
        <v>#DIV/0!</v>
      </c>
      <c r="H138">
        <v>27.2</v>
      </c>
    </row>
    <row r="139" spans="1:8" x14ac:dyDescent="0.25">
      <c r="A139" s="56"/>
      <c r="B139" s="46" t="s">
        <v>1375</v>
      </c>
      <c r="C139" s="42"/>
      <c r="D139" s="42" t="s">
        <v>9</v>
      </c>
      <c r="E139" s="45">
        <v>0</v>
      </c>
      <c r="F139" s="45" t="e">
        <f>F145/F148*100</f>
        <v>#DIV/0!</v>
      </c>
      <c r="G139" s="45" t="e">
        <f>G145/G148*100</f>
        <v>#DIV/0!</v>
      </c>
    </row>
    <row r="140" spans="1:8" ht="90" x14ac:dyDescent="0.25">
      <c r="A140" s="18"/>
      <c r="B140" s="16" t="s">
        <v>454</v>
      </c>
      <c r="C140" s="6" t="s">
        <v>455</v>
      </c>
      <c r="D140" s="6" t="s">
        <v>1117</v>
      </c>
      <c r="E140" s="11"/>
      <c r="F140" s="11"/>
      <c r="G140" s="11"/>
    </row>
    <row r="141" spans="1:8" x14ac:dyDescent="0.25">
      <c r="A141" s="95"/>
      <c r="B141" s="16" t="s">
        <v>1373</v>
      </c>
      <c r="C141" s="6"/>
      <c r="D141" s="6"/>
      <c r="E141" s="11"/>
      <c r="F141" s="11">
        <v>521</v>
      </c>
      <c r="G141" s="11"/>
    </row>
    <row r="142" spans="1:8" x14ac:dyDescent="0.25">
      <c r="A142" s="95"/>
      <c r="B142" s="16" t="s">
        <v>1375</v>
      </c>
      <c r="C142" s="6"/>
      <c r="D142" s="6"/>
      <c r="E142" s="11"/>
      <c r="F142" s="11">
        <v>0</v>
      </c>
      <c r="G142" s="11"/>
    </row>
    <row r="143" spans="1:8" ht="90" x14ac:dyDescent="0.25">
      <c r="A143" s="18"/>
      <c r="B143" s="16" t="s">
        <v>456</v>
      </c>
      <c r="C143" s="6" t="s">
        <v>457</v>
      </c>
      <c r="D143" s="6" t="s">
        <v>1117</v>
      </c>
      <c r="E143" s="11"/>
      <c r="F143" s="11"/>
      <c r="G143" s="11"/>
    </row>
    <row r="144" spans="1:8" x14ac:dyDescent="0.25">
      <c r="A144" s="95"/>
      <c r="B144" s="16" t="s">
        <v>1373</v>
      </c>
      <c r="C144" s="6"/>
      <c r="D144" s="6"/>
      <c r="E144" s="11"/>
      <c r="F144" s="11">
        <v>482</v>
      </c>
      <c r="G144" s="11"/>
    </row>
    <row r="145" spans="1:8" x14ac:dyDescent="0.25">
      <c r="A145" s="95"/>
      <c r="B145" s="16" t="s">
        <v>1375</v>
      </c>
      <c r="C145" s="6"/>
      <c r="D145" s="6"/>
      <c r="E145" s="11"/>
      <c r="F145" s="11">
        <v>0</v>
      </c>
      <c r="G145" s="11"/>
    </row>
    <row r="146" spans="1:8" ht="75" x14ac:dyDescent="0.25">
      <c r="A146" s="18"/>
      <c r="B146" s="16" t="s">
        <v>458</v>
      </c>
      <c r="C146" s="6" t="s">
        <v>440</v>
      </c>
      <c r="D146" s="6" t="s">
        <v>1117</v>
      </c>
      <c r="E146" s="11"/>
      <c r="F146" s="11"/>
      <c r="G146" s="11"/>
    </row>
    <row r="147" spans="1:8" x14ac:dyDescent="0.25">
      <c r="A147" s="95"/>
      <c r="B147" s="16" t="s">
        <v>1373</v>
      </c>
      <c r="C147" s="6"/>
      <c r="D147" s="6"/>
      <c r="E147" s="11"/>
      <c r="F147" s="11">
        <v>1772</v>
      </c>
      <c r="G147" s="11"/>
    </row>
    <row r="148" spans="1:8" x14ac:dyDescent="0.25">
      <c r="A148" s="95"/>
      <c r="B148" s="16" t="s">
        <v>1375</v>
      </c>
      <c r="C148" s="6"/>
      <c r="D148" s="6"/>
      <c r="E148" s="11"/>
      <c r="F148" s="11">
        <v>0</v>
      </c>
      <c r="G148" s="11"/>
    </row>
    <row r="149" spans="1:8" ht="75" x14ac:dyDescent="0.25">
      <c r="A149" s="42" t="s">
        <v>459</v>
      </c>
      <c r="B149" s="43" t="s">
        <v>460</v>
      </c>
      <c r="C149" s="42"/>
      <c r="D149" s="42" t="s">
        <v>1117</v>
      </c>
      <c r="E149" s="49"/>
      <c r="F149" s="49"/>
      <c r="G149" s="49"/>
    </row>
    <row r="150" spans="1:8" ht="60" x14ac:dyDescent="0.25">
      <c r="A150" s="76"/>
      <c r="B150" s="43" t="s">
        <v>461</v>
      </c>
      <c r="C150" s="42"/>
      <c r="D150" s="42" t="s">
        <v>9</v>
      </c>
      <c r="E150" s="45">
        <v>12.93</v>
      </c>
      <c r="F150" s="45" t="e">
        <f>(F151+F152)/(F153+F154+F155+F156+F157+F158+F159+F160)*100</f>
        <v>#DIV/0!</v>
      </c>
      <c r="G150" s="45" t="e">
        <f>(G151+G152)/(G153+G154+G155+G156+G157+G158+G159+G160)*100</f>
        <v>#DIV/0!</v>
      </c>
      <c r="H150" s="3" t="s">
        <v>309</v>
      </c>
    </row>
    <row r="151" spans="1:8" ht="60" x14ac:dyDescent="0.25">
      <c r="A151" s="18"/>
      <c r="B151" s="16" t="s">
        <v>462</v>
      </c>
      <c r="C151" s="6" t="s">
        <v>401</v>
      </c>
      <c r="D151" s="6" t="s">
        <v>1117</v>
      </c>
      <c r="E151" s="11"/>
      <c r="F151" s="11">
        <v>0</v>
      </c>
      <c r="G151" s="11"/>
      <c r="H151" s="20"/>
    </row>
    <row r="152" spans="1:8" ht="60" x14ac:dyDescent="0.25">
      <c r="A152" s="18"/>
      <c r="B152" s="16" t="s">
        <v>463</v>
      </c>
      <c r="C152" s="6" t="s">
        <v>402</v>
      </c>
      <c r="D152" s="6" t="s">
        <v>1117</v>
      </c>
      <c r="E152" s="11"/>
      <c r="F152" s="11">
        <v>0</v>
      </c>
      <c r="G152" s="11"/>
      <c r="H152" s="20"/>
    </row>
    <row r="153" spans="1:8" ht="60" x14ac:dyDescent="0.25">
      <c r="A153" s="18"/>
      <c r="B153" s="16" t="s">
        <v>464</v>
      </c>
      <c r="C153" s="6" t="s">
        <v>465</v>
      </c>
      <c r="D153" s="6" t="s">
        <v>1117</v>
      </c>
      <c r="E153" s="11"/>
      <c r="F153" s="11">
        <v>0</v>
      </c>
      <c r="G153" s="11"/>
    </row>
    <row r="154" spans="1:8" ht="60" x14ac:dyDescent="0.25">
      <c r="A154" s="18"/>
      <c r="B154" s="16" t="s">
        <v>466</v>
      </c>
      <c r="C154" s="6" t="s">
        <v>386</v>
      </c>
      <c r="D154" s="6" t="s">
        <v>1117</v>
      </c>
      <c r="E154" s="11"/>
      <c r="F154" s="11">
        <v>0</v>
      </c>
      <c r="G154" s="11"/>
      <c r="H154" s="20"/>
    </row>
    <row r="155" spans="1:8" ht="60" x14ac:dyDescent="0.25">
      <c r="A155" s="18"/>
      <c r="B155" s="16" t="s">
        <v>467</v>
      </c>
      <c r="C155" s="6" t="s">
        <v>385</v>
      </c>
      <c r="D155" s="6" t="s">
        <v>1117</v>
      </c>
      <c r="E155" s="11"/>
      <c r="F155" s="11">
        <v>0</v>
      </c>
      <c r="G155" s="11"/>
    </row>
    <row r="156" spans="1:8" ht="60" x14ac:dyDescent="0.25">
      <c r="A156" s="18"/>
      <c r="B156" s="16" t="s">
        <v>468</v>
      </c>
      <c r="C156" s="6" t="s">
        <v>387</v>
      </c>
      <c r="D156" s="6" t="s">
        <v>1117</v>
      </c>
      <c r="E156" s="11"/>
      <c r="F156" s="11">
        <v>0</v>
      </c>
      <c r="G156" s="11"/>
    </row>
    <row r="157" spans="1:8" ht="60" x14ac:dyDescent="0.25">
      <c r="A157" s="18"/>
      <c r="B157" s="16" t="s">
        <v>469</v>
      </c>
      <c r="C157" s="6" t="s">
        <v>470</v>
      </c>
      <c r="D157" s="6" t="s">
        <v>1117</v>
      </c>
      <c r="E157" s="11"/>
      <c r="F157" s="11">
        <v>0</v>
      </c>
      <c r="G157" s="11"/>
    </row>
    <row r="158" spans="1:8" ht="60" x14ac:dyDescent="0.25">
      <c r="A158" s="18"/>
      <c r="B158" s="16" t="s">
        <v>471</v>
      </c>
      <c r="C158" s="6" t="s">
        <v>472</v>
      </c>
      <c r="D158" s="6" t="s">
        <v>1117</v>
      </c>
      <c r="E158" s="11"/>
      <c r="F158" s="11">
        <v>0</v>
      </c>
      <c r="G158" s="11"/>
    </row>
    <row r="159" spans="1:8" ht="75" x14ac:dyDescent="0.25">
      <c r="A159" s="18"/>
      <c r="B159" s="16" t="s">
        <v>473</v>
      </c>
      <c r="C159" s="6" t="s">
        <v>433</v>
      </c>
      <c r="D159" s="6" t="s">
        <v>1117</v>
      </c>
      <c r="E159" s="11"/>
      <c r="F159" s="11">
        <v>0</v>
      </c>
      <c r="G159" s="11"/>
    </row>
    <row r="160" spans="1:8" ht="75" x14ac:dyDescent="0.25">
      <c r="A160" s="18"/>
      <c r="B160" s="16" t="s">
        <v>474</v>
      </c>
      <c r="C160" s="6" t="s">
        <v>475</v>
      </c>
      <c r="D160" s="6" t="s">
        <v>1117</v>
      </c>
      <c r="E160" s="11"/>
      <c r="F160" s="11">
        <v>0</v>
      </c>
      <c r="G160" s="11"/>
    </row>
    <row r="161" spans="1:8" ht="30" x14ac:dyDescent="0.25">
      <c r="A161" s="76"/>
      <c r="B161" s="43" t="s">
        <v>476</v>
      </c>
      <c r="C161" s="42"/>
      <c r="D161" s="42" t="s">
        <v>9</v>
      </c>
      <c r="E161" s="45">
        <v>8.0299999999999994</v>
      </c>
      <c r="F161" s="45">
        <v>8.31</v>
      </c>
      <c r="G161" s="45"/>
      <c r="H161" s="3" t="s">
        <v>27</v>
      </c>
    </row>
    <row r="162" spans="1:8" ht="45" x14ac:dyDescent="0.25">
      <c r="A162" s="18"/>
      <c r="B162" s="16" t="s">
        <v>412</v>
      </c>
      <c r="C162" s="6" t="s">
        <v>413</v>
      </c>
      <c r="D162" s="6" t="s">
        <v>1117</v>
      </c>
      <c r="E162" s="11"/>
      <c r="F162" s="11">
        <v>13790</v>
      </c>
      <c r="G162" s="11"/>
      <c r="H162" s="20"/>
    </row>
    <row r="163" spans="1:8" ht="45" x14ac:dyDescent="0.25">
      <c r="A163" s="18"/>
      <c r="B163" s="16" t="s">
        <v>414</v>
      </c>
      <c r="C163" s="6" t="s">
        <v>477</v>
      </c>
      <c r="D163" s="6" t="s">
        <v>1117</v>
      </c>
      <c r="E163" s="11"/>
      <c r="F163" s="11">
        <v>311</v>
      </c>
      <c r="G163" s="11"/>
    </row>
    <row r="164" spans="1:8" ht="45" x14ac:dyDescent="0.25">
      <c r="A164" s="94"/>
      <c r="B164" s="94" t="s">
        <v>478</v>
      </c>
      <c r="C164" s="6" t="s">
        <v>417</v>
      </c>
      <c r="D164" s="6" t="s">
        <v>1117</v>
      </c>
      <c r="E164" s="11"/>
      <c r="F164" s="11">
        <v>5979</v>
      </c>
      <c r="G164" s="11"/>
      <c r="H164" s="20"/>
    </row>
    <row r="165" spans="1:8" ht="75" x14ac:dyDescent="0.25">
      <c r="A165" s="18"/>
      <c r="B165" s="16" t="s">
        <v>443</v>
      </c>
      <c r="C165" s="6" t="s">
        <v>444</v>
      </c>
      <c r="D165" s="6" t="s">
        <v>1117</v>
      </c>
      <c r="E165" s="11"/>
      <c r="F165" s="11">
        <v>1113</v>
      </c>
      <c r="G165" s="11"/>
      <c r="H165" s="20"/>
    </row>
    <row r="166" spans="1:8" ht="75" x14ac:dyDescent="0.25">
      <c r="A166" s="18"/>
      <c r="B166" s="16" t="s">
        <v>479</v>
      </c>
      <c r="C166" s="6" t="s">
        <v>480</v>
      </c>
      <c r="D166" s="6" t="s">
        <v>1117</v>
      </c>
      <c r="E166" s="11"/>
      <c r="F166" s="11">
        <v>284</v>
      </c>
      <c r="G166" s="11"/>
    </row>
    <row r="167" spans="1:8" ht="75" x14ac:dyDescent="0.25">
      <c r="A167" s="42" t="s">
        <v>481</v>
      </c>
      <c r="B167" s="43" t="s">
        <v>482</v>
      </c>
      <c r="C167" s="42"/>
      <c r="D167" s="42" t="s">
        <v>9</v>
      </c>
      <c r="E167" s="45" t="e">
        <f>(((E168+E169+E170+E171)/(E172+E173+E174+E175))/12*1000)/E176*100</f>
        <v>#DIV/0!</v>
      </c>
      <c r="F167" s="45">
        <v>106.5</v>
      </c>
      <c r="G167" s="45"/>
      <c r="H167" s="3" t="s">
        <v>27</v>
      </c>
    </row>
    <row r="168" spans="1:8" ht="30" x14ac:dyDescent="0.25">
      <c r="A168" s="220"/>
      <c r="B168" s="220" t="s">
        <v>483</v>
      </c>
      <c r="C168" s="6" t="s">
        <v>484</v>
      </c>
      <c r="D168" s="6" t="s">
        <v>1310</v>
      </c>
      <c r="E168" s="11"/>
      <c r="F168" s="11"/>
      <c r="G168" s="11"/>
      <c r="H168" s="20"/>
    </row>
    <row r="169" spans="1:8" ht="30" x14ac:dyDescent="0.25">
      <c r="A169" s="221"/>
      <c r="B169" s="221"/>
      <c r="C169" s="6" t="s">
        <v>485</v>
      </c>
      <c r="D169" s="6" t="s">
        <v>1310</v>
      </c>
      <c r="E169" s="11"/>
      <c r="F169" s="11"/>
      <c r="G169" s="11"/>
    </row>
    <row r="170" spans="1:8" ht="30" x14ac:dyDescent="0.25">
      <c r="A170" s="221"/>
      <c r="B170" s="221"/>
      <c r="C170" s="6" t="s">
        <v>486</v>
      </c>
      <c r="D170" s="6" t="s">
        <v>1310</v>
      </c>
      <c r="E170" s="11"/>
      <c r="F170" s="11"/>
      <c r="G170" s="11"/>
    </row>
    <row r="171" spans="1:8" ht="30" x14ac:dyDescent="0.25">
      <c r="A171" s="222"/>
      <c r="B171" s="222"/>
      <c r="C171" s="6" t="s">
        <v>487</v>
      </c>
      <c r="D171" s="6" t="s">
        <v>1310</v>
      </c>
      <c r="E171" s="11"/>
      <c r="F171" s="11"/>
      <c r="G171" s="11"/>
    </row>
    <row r="172" spans="1:8" ht="30" x14ac:dyDescent="0.25">
      <c r="A172" s="220"/>
      <c r="B172" s="220" t="s">
        <v>488</v>
      </c>
      <c r="C172" s="6" t="s">
        <v>489</v>
      </c>
      <c r="D172" s="36" t="s">
        <v>1117</v>
      </c>
      <c r="E172" s="11"/>
      <c r="F172" s="11"/>
      <c r="G172" s="11"/>
      <c r="H172" s="20"/>
    </row>
    <row r="173" spans="1:8" ht="30" x14ac:dyDescent="0.25">
      <c r="A173" s="221"/>
      <c r="B173" s="221"/>
      <c r="C173" s="6" t="s">
        <v>490</v>
      </c>
      <c r="D173" s="36" t="s">
        <v>1117</v>
      </c>
      <c r="E173" s="11"/>
      <c r="F173" s="11"/>
      <c r="G173" s="11"/>
    </row>
    <row r="174" spans="1:8" ht="30" x14ac:dyDescent="0.25">
      <c r="A174" s="221"/>
      <c r="B174" s="221"/>
      <c r="C174" s="6" t="s">
        <v>491</v>
      </c>
      <c r="D174" s="36" t="s">
        <v>1117</v>
      </c>
      <c r="E174" s="11"/>
      <c r="F174" s="11"/>
      <c r="G174" s="11"/>
    </row>
    <row r="175" spans="1:8" ht="30" x14ac:dyDescent="0.25">
      <c r="A175" s="222"/>
      <c r="B175" s="222"/>
      <c r="C175" s="6" t="s">
        <v>492</v>
      </c>
      <c r="D175" s="36" t="s">
        <v>1117</v>
      </c>
      <c r="E175" s="11"/>
      <c r="F175" s="11"/>
      <c r="G175" s="11"/>
    </row>
    <row r="176" spans="1:8" ht="30" x14ac:dyDescent="0.25">
      <c r="A176" s="18"/>
      <c r="B176" s="16" t="s">
        <v>493</v>
      </c>
      <c r="C176" s="6" t="s">
        <v>197</v>
      </c>
      <c r="D176" s="6" t="s">
        <v>1310</v>
      </c>
      <c r="E176" s="11"/>
      <c r="F176" s="11"/>
      <c r="G176" s="11"/>
    </row>
    <row r="177" spans="1:8" ht="45" x14ac:dyDescent="0.25">
      <c r="A177" s="144" t="s">
        <v>494</v>
      </c>
      <c r="B177" s="145" t="s">
        <v>1672</v>
      </c>
      <c r="C177" s="144"/>
      <c r="D177" s="144" t="s">
        <v>9</v>
      </c>
      <c r="E177" s="146"/>
      <c r="F177" s="146"/>
      <c r="G177" s="146"/>
      <c r="H177" s="3" t="s">
        <v>107</v>
      </c>
    </row>
    <row r="178" spans="1:8" ht="75" x14ac:dyDescent="0.25">
      <c r="A178" s="144" t="s">
        <v>495</v>
      </c>
      <c r="B178" s="145" t="s">
        <v>1673</v>
      </c>
      <c r="C178" s="144"/>
      <c r="D178" s="144" t="s">
        <v>9</v>
      </c>
      <c r="E178" s="146"/>
      <c r="F178" s="146"/>
      <c r="G178" s="146"/>
      <c r="H178" s="3" t="s">
        <v>107</v>
      </c>
    </row>
    <row r="179" spans="1:8" ht="90" x14ac:dyDescent="0.25">
      <c r="A179" s="144" t="s">
        <v>1674</v>
      </c>
      <c r="B179" s="145" t="s">
        <v>1675</v>
      </c>
      <c r="C179" s="144"/>
      <c r="D179" s="144" t="s">
        <v>9</v>
      </c>
      <c r="E179" s="146" t="e">
        <f>E180/E181</f>
        <v>#DIV/0!</v>
      </c>
      <c r="F179" s="146" t="e">
        <f t="shared" ref="F179:G179" si="0">F180/F181</f>
        <v>#DIV/0!</v>
      </c>
      <c r="G179" s="146" t="e">
        <f t="shared" si="0"/>
        <v>#DIV/0!</v>
      </c>
    </row>
    <row r="180" spans="1:8" ht="45" x14ac:dyDescent="0.25">
      <c r="A180" s="140"/>
      <c r="B180" s="16" t="s">
        <v>1676</v>
      </c>
      <c r="C180" s="6"/>
      <c r="D180" s="6" t="s">
        <v>1117</v>
      </c>
      <c r="E180" s="11"/>
      <c r="F180" s="11"/>
      <c r="G180" s="11"/>
    </row>
    <row r="181" spans="1:8" ht="45" x14ac:dyDescent="0.25">
      <c r="A181" s="140"/>
      <c r="B181" s="16" t="s">
        <v>1677</v>
      </c>
      <c r="C181" s="6"/>
      <c r="D181" s="6" t="s">
        <v>1117</v>
      </c>
      <c r="E181" s="11"/>
      <c r="F181" s="11"/>
      <c r="G181" s="11"/>
    </row>
    <row r="182" spans="1:8" ht="90" x14ac:dyDescent="0.25">
      <c r="A182" s="144" t="s">
        <v>1678</v>
      </c>
      <c r="B182" s="145" t="s">
        <v>1679</v>
      </c>
      <c r="C182" s="144"/>
      <c r="D182" s="144" t="s">
        <v>9</v>
      </c>
      <c r="E182" s="146" t="e">
        <f>E183/E184</f>
        <v>#DIV/0!</v>
      </c>
      <c r="F182" s="146" t="e">
        <f t="shared" ref="F182" si="1">F183/F184</f>
        <v>#DIV/0!</v>
      </c>
      <c r="G182" s="146" t="e">
        <f t="shared" ref="G182" si="2">G183/G184</f>
        <v>#DIV/0!</v>
      </c>
    </row>
    <row r="183" spans="1:8" ht="45" x14ac:dyDescent="0.25">
      <c r="A183" s="140"/>
      <c r="B183" s="16" t="s">
        <v>1680</v>
      </c>
      <c r="C183" s="6"/>
      <c r="D183" s="6" t="s">
        <v>1117</v>
      </c>
      <c r="E183" s="11"/>
      <c r="F183" s="11"/>
      <c r="G183" s="11"/>
    </row>
    <row r="184" spans="1:8" ht="45" x14ac:dyDescent="0.25">
      <c r="A184" s="140"/>
      <c r="B184" s="16" t="s">
        <v>1681</v>
      </c>
      <c r="C184" s="6"/>
      <c r="D184" s="6" t="s">
        <v>1117</v>
      </c>
      <c r="E184" s="11"/>
      <c r="F184" s="11"/>
      <c r="G184" s="11"/>
    </row>
    <row r="185" spans="1:8" ht="60" x14ac:dyDescent="0.25">
      <c r="A185" s="47" t="s">
        <v>496</v>
      </c>
      <c r="B185" s="48" t="s">
        <v>497</v>
      </c>
      <c r="C185" s="44"/>
      <c r="D185" s="42"/>
      <c r="E185" s="44"/>
      <c r="F185" s="44"/>
      <c r="G185" s="44"/>
    </row>
    <row r="186" spans="1:8" ht="75" x14ac:dyDescent="0.25">
      <c r="A186" s="42" t="s">
        <v>499</v>
      </c>
      <c r="B186" s="43" t="s">
        <v>498</v>
      </c>
      <c r="C186" s="44"/>
      <c r="D186" s="42"/>
      <c r="E186" s="50"/>
      <c r="F186" s="50"/>
      <c r="G186" s="50"/>
      <c r="H186" s="3" t="s">
        <v>309</v>
      </c>
    </row>
    <row r="187" spans="1:8" x14ac:dyDescent="0.25">
      <c r="A187" s="42"/>
      <c r="B187" s="46" t="s">
        <v>1373</v>
      </c>
      <c r="C187" s="44"/>
      <c r="D187" s="42" t="s">
        <v>9</v>
      </c>
      <c r="E187" s="45">
        <v>85.94</v>
      </c>
      <c r="F187" s="45">
        <f>F190/F193*100</f>
        <v>88.349195930423363</v>
      </c>
      <c r="G187" s="45" t="e">
        <f>G190/G193*100</f>
        <v>#DIV/0!</v>
      </c>
      <c r="H187" s="3"/>
    </row>
    <row r="188" spans="1:8" x14ac:dyDescent="0.25">
      <c r="A188" s="42"/>
      <c r="B188" s="46" t="s">
        <v>1375</v>
      </c>
      <c r="C188" s="44"/>
      <c r="D188" s="42" t="s">
        <v>9</v>
      </c>
      <c r="E188" s="45">
        <v>0</v>
      </c>
      <c r="F188" s="45" t="e">
        <f>F191/F194*100</f>
        <v>#DIV/0!</v>
      </c>
      <c r="G188" s="45" t="e">
        <f>G191/G194*100</f>
        <v>#DIV/0!</v>
      </c>
      <c r="H188" s="3"/>
    </row>
    <row r="189" spans="1:8" ht="90" x14ac:dyDescent="0.25">
      <c r="A189" s="6"/>
      <c r="B189" s="16" t="s">
        <v>500</v>
      </c>
      <c r="C189" s="6" t="s">
        <v>501</v>
      </c>
      <c r="D189" s="6" t="s">
        <v>1117</v>
      </c>
      <c r="E189" s="11"/>
      <c r="F189" s="11"/>
      <c r="G189" s="11"/>
      <c r="H189" s="20"/>
    </row>
    <row r="190" spans="1:8" x14ac:dyDescent="0.25">
      <c r="A190" s="6"/>
      <c r="B190" s="16" t="s">
        <v>1373</v>
      </c>
      <c r="C190" s="6"/>
      <c r="D190" s="6"/>
      <c r="E190" s="11"/>
      <c r="F190" s="11">
        <v>2692</v>
      </c>
      <c r="G190" s="11"/>
      <c r="H190" s="20"/>
    </row>
    <row r="191" spans="1:8" x14ac:dyDescent="0.25">
      <c r="A191" s="6"/>
      <c r="B191" s="16" t="s">
        <v>1375</v>
      </c>
      <c r="C191" s="6"/>
      <c r="D191" s="6"/>
      <c r="E191" s="11"/>
      <c r="F191" s="11">
        <v>0</v>
      </c>
      <c r="G191" s="11"/>
      <c r="H191" s="20"/>
    </row>
    <row r="192" spans="1:8" ht="75" x14ac:dyDescent="0.25">
      <c r="A192" s="6"/>
      <c r="B192" s="16" t="s">
        <v>502</v>
      </c>
      <c r="C192" s="6" t="s">
        <v>503</v>
      </c>
      <c r="D192" s="6" t="s">
        <v>1117</v>
      </c>
      <c r="E192" s="11"/>
      <c r="F192" s="11"/>
      <c r="G192" s="11"/>
    </row>
    <row r="193" spans="1:8" x14ac:dyDescent="0.25">
      <c r="A193" s="6"/>
      <c r="B193" s="16" t="s">
        <v>1373</v>
      </c>
      <c r="C193" s="6"/>
      <c r="D193" s="6"/>
      <c r="E193" s="11"/>
      <c r="F193" s="11">
        <v>3047</v>
      </c>
      <c r="G193" s="11"/>
    </row>
    <row r="194" spans="1:8" x14ac:dyDescent="0.25">
      <c r="A194" s="6"/>
      <c r="B194" s="16" t="s">
        <v>1375</v>
      </c>
      <c r="C194" s="6"/>
      <c r="D194" s="6"/>
      <c r="E194" s="11"/>
      <c r="F194" s="11">
        <v>0</v>
      </c>
      <c r="G194" s="11"/>
    </row>
    <row r="195" spans="1:8" ht="60" x14ac:dyDescent="0.25">
      <c r="A195" s="42" t="s">
        <v>504</v>
      </c>
      <c r="B195" s="43" t="s">
        <v>505</v>
      </c>
      <c r="C195" s="44"/>
      <c r="D195" s="42"/>
      <c r="E195" s="50"/>
      <c r="F195" s="50"/>
      <c r="G195" s="50"/>
      <c r="H195" s="3" t="s">
        <v>309</v>
      </c>
    </row>
    <row r="196" spans="1:8" x14ac:dyDescent="0.25">
      <c r="A196" s="42"/>
      <c r="B196" s="46" t="s">
        <v>1373</v>
      </c>
      <c r="C196" s="44"/>
      <c r="D196" s="42" t="s">
        <v>9</v>
      </c>
      <c r="E196" s="45">
        <v>162.6</v>
      </c>
      <c r="F196" s="45">
        <v>162.13</v>
      </c>
      <c r="G196" s="45"/>
      <c r="H196" s="3"/>
    </row>
    <row r="197" spans="1:8" x14ac:dyDescent="0.25">
      <c r="A197" s="42"/>
      <c r="B197" s="46" t="s">
        <v>1375</v>
      </c>
      <c r="C197" s="44"/>
      <c r="D197" s="42" t="s">
        <v>9</v>
      </c>
      <c r="E197" s="45">
        <v>85.14</v>
      </c>
      <c r="F197" s="45">
        <v>797.45</v>
      </c>
      <c r="G197" s="45"/>
      <c r="H197" s="3"/>
    </row>
    <row r="198" spans="1:8" ht="105" x14ac:dyDescent="0.25">
      <c r="A198" s="6"/>
      <c r="B198" s="16" t="s">
        <v>506</v>
      </c>
      <c r="C198" s="6" t="s">
        <v>507</v>
      </c>
      <c r="D198" s="6" t="s">
        <v>1361</v>
      </c>
      <c r="E198" s="11"/>
      <c r="F198" s="11"/>
      <c r="G198" s="11"/>
      <c r="H198" s="3"/>
    </row>
    <row r="199" spans="1:8" x14ac:dyDescent="0.25">
      <c r="A199" s="6"/>
      <c r="B199" s="16" t="s">
        <v>1373</v>
      </c>
      <c r="C199" s="6"/>
      <c r="D199" s="6"/>
      <c r="E199" s="11"/>
      <c r="F199" s="11">
        <v>2809</v>
      </c>
      <c r="G199" s="11"/>
      <c r="H199" s="3"/>
    </row>
    <row r="200" spans="1:8" x14ac:dyDescent="0.25">
      <c r="A200" s="6"/>
      <c r="B200" s="16" t="s">
        <v>1375</v>
      </c>
      <c r="C200" s="6"/>
      <c r="D200" s="6"/>
      <c r="E200" s="11"/>
      <c r="F200" s="11">
        <v>120</v>
      </c>
      <c r="G200" s="11"/>
      <c r="H200" s="3"/>
    </row>
    <row r="201" spans="1:8" ht="75" x14ac:dyDescent="0.25">
      <c r="A201" s="6"/>
      <c r="B201" s="16" t="s">
        <v>508</v>
      </c>
      <c r="C201" s="6" t="s">
        <v>509</v>
      </c>
      <c r="D201" s="6" t="s">
        <v>1117</v>
      </c>
      <c r="E201" s="11"/>
      <c r="F201" s="11"/>
      <c r="G201" s="11"/>
      <c r="H201" s="3"/>
    </row>
    <row r="202" spans="1:8" x14ac:dyDescent="0.25">
      <c r="A202" s="6"/>
      <c r="B202" s="16" t="s">
        <v>1373</v>
      </c>
      <c r="C202" s="6"/>
      <c r="D202" s="6"/>
      <c r="E202" s="11"/>
      <c r="F202" s="11">
        <v>9855</v>
      </c>
      <c r="G202" s="11"/>
      <c r="H202" s="3"/>
    </row>
    <row r="203" spans="1:8" x14ac:dyDescent="0.25">
      <c r="A203" s="6"/>
      <c r="B203" s="16" t="s">
        <v>1375</v>
      </c>
      <c r="C203" s="6"/>
      <c r="D203" s="6"/>
      <c r="E203" s="11"/>
      <c r="F203" s="11">
        <v>76</v>
      </c>
      <c r="G203" s="11"/>
      <c r="H203" s="3"/>
    </row>
    <row r="204" spans="1:8" ht="75" x14ac:dyDescent="0.25">
      <c r="A204" s="42" t="s">
        <v>796</v>
      </c>
      <c r="B204" s="43" t="s">
        <v>515</v>
      </c>
      <c r="C204" s="44"/>
      <c r="D204" s="42"/>
      <c r="E204" s="50"/>
      <c r="F204" s="50"/>
      <c r="G204" s="50"/>
      <c r="H204" s="3" t="s">
        <v>27</v>
      </c>
    </row>
    <row r="205" spans="1:8" x14ac:dyDescent="0.25">
      <c r="A205" s="55"/>
      <c r="B205" s="43" t="s">
        <v>199</v>
      </c>
      <c r="C205" s="44"/>
      <c r="D205" s="42" t="s">
        <v>1308</v>
      </c>
      <c r="E205" s="45">
        <v>20.02</v>
      </c>
      <c r="F205" s="45" t="e">
        <f>F207/(F212+F209+F210+F211++F213+F214+F215+F216)</f>
        <v>#DIV/0!</v>
      </c>
      <c r="G205" s="45" t="e">
        <f>G207/(G212+G209+G210+G211++G213+G214+G215+G216)</f>
        <v>#DIV/0!</v>
      </c>
      <c r="H205" s="3"/>
    </row>
    <row r="206" spans="1:8" x14ac:dyDescent="0.25">
      <c r="A206" s="55"/>
      <c r="B206" s="43" t="s">
        <v>235</v>
      </c>
      <c r="C206" s="44"/>
      <c r="D206" s="42" t="s">
        <v>1308</v>
      </c>
      <c r="E206" s="45">
        <v>7.16</v>
      </c>
      <c r="F206" s="45" t="e">
        <f>F208/(F213+F210+F211+F212++F214+F215+F216+F209)</f>
        <v>#DIV/0!</v>
      </c>
      <c r="G206" s="45" t="e">
        <f>G208/(G213+G210+G211+G212++G214+G215+G216+G209)</f>
        <v>#DIV/0!</v>
      </c>
      <c r="H206" s="3"/>
    </row>
    <row r="207" spans="1:8" ht="75" x14ac:dyDescent="0.25">
      <c r="A207" s="23"/>
      <c r="B207" s="16" t="s">
        <v>510</v>
      </c>
      <c r="C207" s="6" t="s">
        <v>511</v>
      </c>
      <c r="D207" s="6" t="s">
        <v>1308</v>
      </c>
      <c r="E207" s="11"/>
      <c r="F207" s="11"/>
      <c r="G207" s="11"/>
      <c r="H207" s="20"/>
    </row>
    <row r="208" spans="1:8" ht="75" x14ac:dyDescent="0.25">
      <c r="A208" s="23"/>
      <c r="B208" s="16" t="s">
        <v>512</v>
      </c>
      <c r="C208" s="6" t="s">
        <v>513</v>
      </c>
      <c r="D208" s="6" t="s">
        <v>1308</v>
      </c>
      <c r="E208" s="11"/>
      <c r="F208" s="11"/>
      <c r="G208" s="11"/>
    </row>
    <row r="209" spans="1:9" ht="60" x14ac:dyDescent="0.25">
      <c r="A209" s="23"/>
      <c r="B209" s="16" t="s">
        <v>462</v>
      </c>
      <c r="C209" s="6" t="s">
        <v>401</v>
      </c>
      <c r="D209" s="6" t="s">
        <v>1117</v>
      </c>
      <c r="E209" s="11"/>
      <c r="F209" s="11"/>
      <c r="G209" s="11"/>
      <c r="H209" s="20"/>
      <c r="I209" s="20"/>
    </row>
    <row r="210" spans="1:9" ht="60" x14ac:dyDescent="0.25">
      <c r="A210" s="23"/>
      <c r="B210" s="16" t="s">
        <v>463</v>
      </c>
      <c r="C210" s="6" t="s">
        <v>402</v>
      </c>
      <c r="D210" s="6" t="s">
        <v>1117</v>
      </c>
      <c r="E210" s="11"/>
      <c r="F210" s="11"/>
      <c r="G210" s="11"/>
    </row>
    <row r="211" spans="1:9" ht="60" x14ac:dyDescent="0.25">
      <c r="A211" s="6"/>
      <c r="B211" s="16" t="s">
        <v>464</v>
      </c>
      <c r="C211" s="6" t="s">
        <v>465</v>
      </c>
      <c r="D211" s="6" t="s">
        <v>1117</v>
      </c>
      <c r="E211" s="11"/>
      <c r="F211" s="11"/>
      <c r="G211" s="11"/>
    </row>
    <row r="212" spans="1:9" ht="60" x14ac:dyDescent="0.25">
      <c r="A212" s="29"/>
      <c r="B212" s="16" t="s">
        <v>466</v>
      </c>
      <c r="C212" s="6" t="s">
        <v>386</v>
      </c>
      <c r="D212" s="6" t="s">
        <v>1117</v>
      </c>
      <c r="E212" s="11"/>
      <c r="F212" s="11"/>
      <c r="G212" s="11"/>
    </row>
    <row r="213" spans="1:9" ht="60" x14ac:dyDescent="0.25">
      <c r="A213" s="22"/>
      <c r="B213" s="16" t="s">
        <v>467</v>
      </c>
      <c r="C213" s="6" t="s">
        <v>385</v>
      </c>
      <c r="D213" s="6" t="s">
        <v>1117</v>
      </c>
      <c r="E213" s="11"/>
      <c r="F213" s="11"/>
      <c r="G213" s="11"/>
    </row>
    <row r="214" spans="1:9" ht="60" x14ac:dyDescent="0.25">
      <c r="A214" s="22"/>
      <c r="B214" s="16" t="s">
        <v>468</v>
      </c>
      <c r="C214" s="6" t="s">
        <v>387</v>
      </c>
      <c r="D214" s="6" t="s">
        <v>1117</v>
      </c>
      <c r="E214" s="11"/>
      <c r="F214" s="11"/>
      <c r="G214" s="11"/>
    </row>
    <row r="215" spans="1:9" ht="60" x14ac:dyDescent="0.25">
      <c r="A215" s="22"/>
      <c r="B215" s="16" t="s">
        <v>469</v>
      </c>
      <c r="C215" s="6" t="s">
        <v>470</v>
      </c>
      <c r="D215" s="6" t="s">
        <v>1117</v>
      </c>
      <c r="E215" s="11"/>
      <c r="F215" s="11"/>
      <c r="G215" s="11"/>
    </row>
    <row r="216" spans="1:9" ht="60" x14ac:dyDescent="0.25">
      <c r="A216" s="22"/>
      <c r="B216" s="16" t="s">
        <v>471</v>
      </c>
      <c r="C216" s="6" t="s">
        <v>472</v>
      </c>
      <c r="D216" s="6" t="s">
        <v>1117</v>
      </c>
      <c r="E216" s="11"/>
      <c r="F216" s="11"/>
      <c r="G216" s="11"/>
    </row>
    <row r="217" spans="1:9" s="103" customFormat="1" ht="60" x14ac:dyDescent="0.25">
      <c r="A217" s="42" t="s">
        <v>514</v>
      </c>
      <c r="B217" s="43" t="s">
        <v>516</v>
      </c>
      <c r="C217" s="44"/>
      <c r="D217" s="42"/>
      <c r="E217" s="50"/>
      <c r="F217" s="50"/>
      <c r="G217" s="50"/>
      <c r="H217" s="102" t="s">
        <v>309</v>
      </c>
    </row>
    <row r="218" spans="1:9" s="103" customFormat="1" x14ac:dyDescent="0.25">
      <c r="A218" s="42"/>
      <c r="B218" s="43" t="s">
        <v>199</v>
      </c>
      <c r="C218" s="44"/>
      <c r="D218" s="42"/>
      <c r="E218" s="50"/>
      <c r="F218" s="50"/>
      <c r="G218" s="50"/>
    </row>
    <row r="219" spans="1:9" s="103" customFormat="1" x14ac:dyDescent="0.25">
      <c r="A219" s="42"/>
      <c r="B219" s="46" t="s">
        <v>1373</v>
      </c>
      <c r="C219" s="44"/>
      <c r="D219" s="42" t="s">
        <v>1308</v>
      </c>
      <c r="E219" s="45">
        <v>28.14</v>
      </c>
      <c r="F219" s="45">
        <v>29.02</v>
      </c>
      <c r="G219" s="45"/>
    </row>
    <row r="220" spans="1:9" s="103" customFormat="1" x14ac:dyDescent="0.25">
      <c r="A220" s="42"/>
      <c r="B220" s="46" t="s">
        <v>1375</v>
      </c>
      <c r="C220" s="44"/>
      <c r="D220" s="42" t="s">
        <v>1308</v>
      </c>
      <c r="E220" s="45">
        <v>19.16</v>
      </c>
      <c r="F220" s="45">
        <v>23.92</v>
      </c>
      <c r="G220" s="45"/>
    </row>
    <row r="221" spans="1:9" s="103" customFormat="1" x14ac:dyDescent="0.25">
      <c r="A221" s="42"/>
      <c r="B221" s="43" t="s">
        <v>235</v>
      </c>
      <c r="C221" s="44"/>
      <c r="D221" s="42"/>
      <c r="E221" s="50"/>
      <c r="F221" s="50"/>
      <c r="G221" s="50"/>
    </row>
    <row r="222" spans="1:9" s="103" customFormat="1" x14ac:dyDescent="0.25">
      <c r="A222" s="42"/>
      <c r="B222" s="46" t="s">
        <v>1373</v>
      </c>
      <c r="C222" s="44"/>
      <c r="D222" s="42" t="s">
        <v>1308</v>
      </c>
      <c r="E222" s="45">
        <v>22.89</v>
      </c>
      <c r="F222" s="45">
        <v>25.68</v>
      </c>
      <c r="G222" s="45"/>
    </row>
    <row r="223" spans="1:9" s="103" customFormat="1" x14ac:dyDescent="0.25">
      <c r="A223" s="42"/>
      <c r="B223" s="46" t="s">
        <v>1375</v>
      </c>
      <c r="C223" s="44"/>
      <c r="D223" s="42" t="s">
        <v>1308</v>
      </c>
      <c r="E223" s="45">
        <v>19.16</v>
      </c>
      <c r="F223" s="45">
        <v>15.55</v>
      </c>
      <c r="G223" s="45"/>
    </row>
    <row r="224" spans="1:9" ht="75" x14ac:dyDescent="0.25">
      <c r="A224" s="8"/>
      <c r="B224" s="16" t="s">
        <v>517</v>
      </c>
      <c r="C224" s="6" t="s">
        <v>518</v>
      </c>
      <c r="D224" s="6" t="s">
        <v>1308</v>
      </c>
      <c r="E224" s="11"/>
      <c r="F224" s="11"/>
      <c r="G224" s="11"/>
    </row>
    <row r="225" spans="1:8" x14ac:dyDescent="0.25">
      <c r="A225" s="8"/>
      <c r="B225" s="16" t="s">
        <v>1373</v>
      </c>
      <c r="C225" s="6"/>
      <c r="D225" s="6"/>
      <c r="E225" s="11"/>
      <c r="F225" s="11">
        <v>2816</v>
      </c>
      <c r="G225" s="11"/>
    </row>
    <row r="226" spans="1:8" x14ac:dyDescent="0.25">
      <c r="A226" s="8"/>
      <c r="B226" s="16" t="s">
        <v>1375</v>
      </c>
      <c r="C226" s="6"/>
      <c r="D226" s="6"/>
      <c r="E226" s="11"/>
      <c r="F226" s="11">
        <v>20</v>
      </c>
      <c r="G226" s="11"/>
    </row>
    <row r="227" spans="1:8" ht="90" x14ac:dyDescent="0.25">
      <c r="A227" s="8"/>
      <c r="B227" s="16" t="s">
        <v>519</v>
      </c>
      <c r="C227" s="6" t="s">
        <v>520</v>
      </c>
      <c r="D227" s="6" t="s">
        <v>1308</v>
      </c>
      <c r="E227" s="11"/>
      <c r="F227" s="11"/>
      <c r="G227" s="11"/>
    </row>
    <row r="228" spans="1:8" x14ac:dyDescent="0.25">
      <c r="A228" s="8"/>
      <c r="B228" s="16" t="s">
        <v>1373</v>
      </c>
      <c r="C228" s="6"/>
      <c r="D228" s="6"/>
      <c r="E228" s="11"/>
      <c r="F228" s="11">
        <v>2492</v>
      </c>
      <c r="G228" s="11"/>
    </row>
    <row r="229" spans="1:8" x14ac:dyDescent="0.25">
      <c r="A229" s="8"/>
      <c r="B229" s="16" t="s">
        <v>1375</v>
      </c>
      <c r="C229" s="6"/>
      <c r="D229" s="6"/>
      <c r="E229" s="11"/>
      <c r="F229" s="11">
        <v>13</v>
      </c>
      <c r="G229" s="11"/>
    </row>
    <row r="230" spans="1:8" ht="75" x14ac:dyDescent="0.25">
      <c r="A230" s="8"/>
      <c r="B230" s="16" t="s">
        <v>521</v>
      </c>
      <c r="C230" s="6" t="s">
        <v>522</v>
      </c>
      <c r="D230" s="6" t="s">
        <v>1117</v>
      </c>
      <c r="E230" s="11"/>
      <c r="F230" s="11"/>
      <c r="G230" s="11"/>
    </row>
    <row r="231" spans="1:8" x14ac:dyDescent="0.25">
      <c r="A231" s="8"/>
      <c r="B231" s="16" t="s">
        <v>1373</v>
      </c>
      <c r="C231" s="6"/>
      <c r="D231" s="6"/>
      <c r="E231" s="11"/>
      <c r="F231" s="11">
        <v>10295</v>
      </c>
      <c r="G231" s="11"/>
    </row>
    <row r="232" spans="1:8" x14ac:dyDescent="0.25">
      <c r="A232" s="8"/>
      <c r="B232" s="16" t="s">
        <v>1375</v>
      </c>
      <c r="C232" s="6"/>
      <c r="D232" s="6"/>
      <c r="E232" s="11"/>
      <c r="F232" s="11">
        <v>84</v>
      </c>
      <c r="G232" s="11"/>
    </row>
    <row r="233" spans="1:8" ht="75" x14ac:dyDescent="0.25">
      <c r="A233" s="42" t="s">
        <v>523</v>
      </c>
      <c r="B233" s="43" t="s">
        <v>524</v>
      </c>
      <c r="C233" s="42"/>
      <c r="D233" s="42"/>
      <c r="E233" s="50"/>
      <c r="F233" s="50"/>
      <c r="G233" s="50"/>
      <c r="H233" s="3" t="s">
        <v>309</v>
      </c>
    </row>
    <row r="234" spans="1:8" x14ac:dyDescent="0.25">
      <c r="A234" s="42"/>
      <c r="B234" s="46" t="s">
        <v>1373</v>
      </c>
      <c r="C234" s="42"/>
      <c r="D234" s="42" t="s">
        <v>9</v>
      </c>
      <c r="E234" s="45">
        <v>65.22</v>
      </c>
      <c r="F234" s="45">
        <v>78.569999999999993</v>
      </c>
      <c r="G234" s="45" t="e">
        <f>G237/G240*100</f>
        <v>#DIV/0!</v>
      </c>
      <c r="H234" s="3"/>
    </row>
    <row r="235" spans="1:8" x14ac:dyDescent="0.25">
      <c r="A235" s="42"/>
      <c r="B235" s="46" t="s">
        <v>1375</v>
      </c>
      <c r="C235" s="42"/>
      <c r="D235" s="42" t="s">
        <v>9</v>
      </c>
      <c r="E235" s="45">
        <v>100</v>
      </c>
      <c r="F235" s="45">
        <f>F238/F241*100</f>
        <v>100</v>
      </c>
      <c r="G235" s="45" t="e">
        <f>G238/G241*100</f>
        <v>#DIV/0!</v>
      </c>
      <c r="H235" s="3"/>
    </row>
    <row r="236" spans="1:8" ht="75" x14ac:dyDescent="0.25">
      <c r="A236" s="8"/>
      <c r="B236" s="16" t="s">
        <v>525</v>
      </c>
      <c r="C236" s="6" t="s">
        <v>526</v>
      </c>
      <c r="D236" s="6" t="s">
        <v>1308</v>
      </c>
      <c r="E236" s="11"/>
      <c r="F236" s="11"/>
      <c r="G236" s="11"/>
    </row>
    <row r="237" spans="1:8" x14ac:dyDescent="0.25">
      <c r="A237" s="8"/>
      <c r="B237" s="16" t="s">
        <v>1373</v>
      </c>
      <c r="C237" s="6"/>
      <c r="D237" s="6"/>
      <c r="E237" s="11"/>
      <c r="F237" s="11">
        <v>22</v>
      </c>
      <c r="G237" s="11"/>
    </row>
    <row r="238" spans="1:8" x14ac:dyDescent="0.25">
      <c r="A238" s="8"/>
      <c r="B238" s="16" t="s">
        <v>1375</v>
      </c>
      <c r="C238" s="6"/>
      <c r="D238" s="6"/>
      <c r="E238" s="11"/>
      <c r="F238" s="11">
        <v>2</v>
      </c>
      <c r="G238" s="11"/>
    </row>
    <row r="239" spans="1:8" ht="75" x14ac:dyDescent="0.25">
      <c r="A239" s="8"/>
      <c r="B239" s="16" t="s">
        <v>527</v>
      </c>
      <c r="C239" s="6" t="s">
        <v>528</v>
      </c>
      <c r="D239" s="6" t="s">
        <v>1308</v>
      </c>
      <c r="E239" s="11"/>
      <c r="F239" s="11"/>
      <c r="G239" s="11"/>
    </row>
    <row r="240" spans="1:8" x14ac:dyDescent="0.25">
      <c r="A240" s="8"/>
      <c r="B240" s="16" t="s">
        <v>1373</v>
      </c>
      <c r="C240" s="6"/>
      <c r="D240" s="6"/>
      <c r="E240" s="11"/>
      <c r="F240" s="11">
        <v>24</v>
      </c>
      <c r="G240" s="11"/>
    </row>
    <row r="241" spans="1:8" x14ac:dyDescent="0.25">
      <c r="A241" s="8"/>
      <c r="B241" s="16" t="s">
        <v>1375</v>
      </c>
      <c r="C241" s="6"/>
      <c r="D241" s="6"/>
      <c r="E241" s="11"/>
      <c r="F241" s="11">
        <v>2</v>
      </c>
      <c r="G241" s="11"/>
    </row>
    <row r="242" spans="1:8" ht="120" x14ac:dyDescent="0.25">
      <c r="A242" s="42" t="s">
        <v>1327</v>
      </c>
      <c r="B242" s="43" t="s">
        <v>529</v>
      </c>
      <c r="C242" s="42"/>
      <c r="D242" s="44"/>
      <c r="E242" s="49"/>
      <c r="F242" s="49"/>
      <c r="G242" s="49"/>
    </row>
    <row r="243" spans="1:8" ht="60" x14ac:dyDescent="0.25">
      <c r="A243" s="44"/>
      <c r="B243" s="43" t="s">
        <v>530</v>
      </c>
      <c r="C243" s="42"/>
      <c r="D243" s="42" t="s">
        <v>1307</v>
      </c>
      <c r="E243" s="45">
        <v>17.489999999999998</v>
      </c>
      <c r="F243" s="45" t="e">
        <f>(F244+F245+F246)/(F247+F248+F249+F250+F251+F252+F253+F254)</f>
        <v>#DIV/0!</v>
      </c>
      <c r="G243" s="45" t="e">
        <f>(G244+G245+G246)/(G247+G248+G249+G250+G251+G252+G253+G254)</f>
        <v>#DIV/0!</v>
      </c>
      <c r="H243" s="3" t="s">
        <v>309</v>
      </c>
    </row>
    <row r="244" spans="1:8" ht="45" x14ac:dyDescent="0.25">
      <c r="A244" s="220"/>
      <c r="B244" s="220" t="s">
        <v>531</v>
      </c>
      <c r="C244" s="6" t="s">
        <v>532</v>
      </c>
      <c r="D244" s="6" t="s">
        <v>1307</v>
      </c>
      <c r="E244" s="11"/>
      <c r="F244" s="11">
        <v>0</v>
      </c>
      <c r="G244" s="11"/>
      <c r="H244" s="20"/>
    </row>
    <row r="245" spans="1:8" ht="45" x14ac:dyDescent="0.25">
      <c r="A245" s="221"/>
      <c r="B245" s="221"/>
      <c r="C245" s="6" t="s">
        <v>533</v>
      </c>
      <c r="D245" s="6" t="s">
        <v>1307</v>
      </c>
      <c r="E245" s="11"/>
      <c r="F245" s="11">
        <v>0</v>
      </c>
      <c r="G245" s="11"/>
      <c r="H245" s="20"/>
    </row>
    <row r="246" spans="1:8" ht="45" x14ac:dyDescent="0.25">
      <c r="A246" s="222"/>
      <c r="B246" s="222"/>
      <c r="C246" s="6" t="s">
        <v>534</v>
      </c>
      <c r="D246" s="6" t="s">
        <v>1307</v>
      </c>
      <c r="E246" s="11"/>
      <c r="F246" s="11">
        <v>0</v>
      </c>
      <c r="G246" s="11"/>
    </row>
    <row r="247" spans="1:8" ht="60" x14ac:dyDescent="0.25">
      <c r="A247" s="8"/>
      <c r="B247" s="16" t="s">
        <v>462</v>
      </c>
      <c r="C247" s="6" t="s">
        <v>401</v>
      </c>
      <c r="D247" s="6" t="s">
        <v>1117</v>
      </c>
      <c r="E247" s="11"/>
      <c r="F247" s="11">
        <v>0</v>
      </c>
      <c r="G247" s="11"/>
      <c r="H247" s="20"/>
    </row>
    <row r="248" spans="1:8" ht="60" x14ac:dyDescent="0.25">
      <c r="A248" s="8"/>
      <c r="B248" s="16" t="s">
        <v>463</v>
      </c>
      <c r="C248" s="6" t="s">
        <v>402</v>
      </c>
      <c r="D248" s="6" t="s">
        <v>1117</v>
      </c>
      <c r="E248" s="11"/>
      <c r="F248" s="11">
        <v>0</v>
      </c>
      <c r="G248" s="11"/>
    </row>
    <row r="249" spans="1:8" ht="60" x14ac:dyDescent="0.25">
      <c r="A249" s="8"/>
      <c r="B249" s="16" t="s">
        <v>464</v>
      </c>
      <c r="C249" s="6" t="s">
        <v>465</v>
      </c>
      <c r="D249" s="6" t="s">
        <v>1117</v>
      </c>
      <c r="E249" s="11"/>
      <c r="F249" s="11">
        <v>0</v>
      </c>
      <c r="G249" s="11"/>
    </row>
    <row r="250" spans="1:8" ht="60" x14ac:dyDescent="0.25">
      <c r="A250" s="8"/>
      <c r="B250" s="16" t="s">
        <v>466</v>
      </c>
      <c r="C250" s="6" t="s">
        <v>386</v>
      </c>
      <c r="D250" s="6" t="s">
        <v>1117</v>
      </c>
      <c r="E250" s="11"/>
      <c r="F250" s="11">
        <v>0</v>
      </c>
      <c r="G250" s="11"/>
    </row>
    <row r="251" spans="1:8" ht="60" x14ac:dyDescent="0.25">
      <c r="A251" s="8"/>
      <c r="B251" s="16" t="s">
        <v>467</v>
      </c>
      <c r="C251" s="6" t="s">
        <v>385</v>
      </c>
      <c r="D251" s="6" t="s">
        <v>1117</v>
      </c>
      <c r="E251" s="11"/>
      <c r="F251" s="11">
        <v>0</v>
      </c>
      <c r="G251" s="11"/>
    </row>
    <row r="252" spans="1:8" ht="60" x14ac:dyDescent="0.25">
      <c r="A252" s="8"/>
      <c r="B252" s="16" t="s">
        <v>468</v>
      </c>
      <c r="C252" s="6" t="s">
        <v>387</v>
      </c>
      <c r="D252" s="6" t="s">
        <v>1117</v>
      </c>
      <c r="E252" s="11"/>
      <c r="F252" s="11">
        <v>0</v>
      </c>
      <c r="G252" s="11"/>
    </row>
    <row r="253" spans="1:8" ht="60" x14ac:dyDescent="0.25">
      <c r="A253" s="8"/>
      <c r="B253" s="16" t="s">
        <v>469</v>
      </c>
      <c r="C253" s="6" t="s">
        <v>470</v>
      </c>
      <c r="D253" s="6" t="s">
        <v>1117</v>
      </c>
      <c r="E253" s="11"/>
      <c r="F253" s="11">
        <v>0</v>
      </c>
      <c r="G253" s="11"/>
    </row>
    <row r="254" spans="1:8" ht="60" x14ac:dyDescent="0.25">
      <c r="A254" s="8"/>
      <c r="B254" s="16" t="s">
        <v>471</v>
      </c>
      <c r="C254" s="6" t="s">
        <v>472</v>
      </c>
      <c r="D254" s="6" t="s">
        <v>1117</v>
      </c>
      <c r="E254" s="11"/>
      <c r="F254" s="11">
        <v>0</v>
      </c>
      <c r="G254" s="11"/>
    </row>
    <row r="255" spans="1:8" ht="30" x14ac:dyDescent="0.25">
      <c r="A255" s="44"/>
      <c r="B255" s="43" t="s">
        <v>535</v>
      </c>
      <c r="C255" s="42"/>
      <c r="D255" s="42" t="s">
        <v>1307</v>
      </c>
      <c r="E255" s="45">
        <v>24.07</v>
      </c>
      <c r="F255" s="45">
        <v>26.16</v>
      </c>
      <c r="G255" s="45"/>
      <c r="H255" s="3" t="s">
        <v>50</v>
      </c>
    </row>
    <row r="256" spans="1:8" ht="45" x14ac:dyDescent="0.25">
      <c r="A256" s="220"/>
      <c r="B256" s="220" t="s">
        <v>536</v>
      </c>
      <c r="C256" s="6" t="s">
        <v>537</v>
      </c>
      <c r="D256" s="6" t="s">
        <v>1307</v>
      </c>
      <c r="E256" s="11"/>
      <c r="F256" s="11"/>
      <c r="G256" s="11"/>
      <c r="H256" s="20"/>
    </row>
    <row r="257" spans="1:8" ht="30" x14ac:dyDescent="0.25">
      <c r="A257" s="221"/>
      <c r="B257" s="221"/>
      <c r="C257" s="6" t="s">
        <v>539</v>
      </c>
      <c r="D257" s="6" t="s">
        <v>1307</v>
      </c>
      <c r="E257" s="11"/>
      <c r="F257" s="11"/>
      <c r="G257" s="11"/>
    </row>
    <row r="258" spans="1:8" ht="30" x14ac:dyDescent="0.25">
      <c r="A258" s="221"/>
      <c r="B258" s="221"/>
      <c r="C258" s="6" t="s">
        <v>538</v>
      </c>
      <c r="D258" s="6" t="s">
        <v>1307</v>
      </c>
      <c r="E258" s="11"/>
      <c r="F258" s="11"/>
      <c r="G258" s="11"/>
    </row>
    <row r="259" spans="1:8" ht="75" x14ac:dyDescent="0.25">
      <c r="A259" s="8"/>
      <c r="B259" s="16" t="s">
        <v>540</v>
      </c>
      <c r="C259" s="6" t="s">
        <v>522</v>
      </c>
      <c r="D259" s="6" t="s">
        <v>1117</v>
      </c>
      <c r="E259" s="11"/>
      <c r="F259" s="11"/>
      <c r="G259" s="11"/>
    </row>
    <row r="260" spans="1:8" ht="30" x14ac:dyDescent="0.25">
      <c r="A260" s="47" t="s">
        <v>541</v>
      </c>
      <c r="B260" s="48" t="s">
        <v>542</v>
      </c>
      <c r="C260" s="44"/>
      <c r="D260" s="44"/>
      <c r="E260" s="44"/>
      <c r="F260" s="44"/>
      <c r="G260" s="44"/>
    </row>
    <row r="261" spans="1:8" ht="75" x14ac:dyDescent="0.25">
      <c r="A261" s="42" t="s">
        <v>544</v>
      </c>
      <c r="B261" s="43" t="s">
        <v>543</v>
      </c>
      <c r="C261" s="44"/>
      <c r="D261" s="42"/>
      <c r="E261" s="50"/>
      <c r="F261" s="50"/>
      <c r="G261" s="50"/>
      <c r="H261" s="3" t="s">
        <v>309</v>
      </c>
    </row>
    <row r="262" spans="1:8" x14ac:dyDescent="0.25">
      <c r="A262" s="55"/>
      <c r="B262" s="46" t="s">
        <v>1373</v>
      </c>
      <c r="C262" s="44"/>
      <c r="D262" s="42" t="s">
        <v>9</v>
      </c>
      <c r="E262" s="45">
        <v>50</v>
      </c>
      <c r="F262" s="45">
        <v>53.57</v>
      </c>
      <c r="G262" s="45"/>
      <c r="H262" s="3"/>
    </row>
    <row r="263" spans="1:8" x14ac:dyDescent="0.25">
      <c r="A263" s="55"/>
      <c r="B263" s="46" t="s">
        <v>1375</v>
      </c>
      <c r="C263" s="44"/>
      <c r="D263" s="42" t="s">
        <v>9</v>
      </c>
      <c r="E263" s="45">
        <v>100</v>
      </c>
      <c r="F263" s="45">
        <v>100</v>
      </c>
      <c r="G263" s="45"/>
      <c r="H263" s="3"/>
    </row>
    <row r="264" spans="1:8" ht="61.5" customHeight="1" x14ac:dyDescent="0.25">
      <c r="A264" s="220"/>
      <c r="B264" s="220" t="s">
        <v>545</v>
      </c>
      <c r="C264" s="6" t="s">
        <v>546</v>
      </c>
      <c r="D264" s="6" t="s">
        <v>1308</v>
      </c>
      <c r="E264" s="11"/>
      <c r="F264" s="11"/>
      <c r="G264" s="11"/>
      <c r="H264" s="20"/>
    </row>
    <row r="265" spans="1:8" ht="61.5" customHeight="1" x14ac:dyDescent="0.25">
      <c r="A265" s="222"/>
      <c r="B265" s="222"/>
      <c r="C265" s="6" t="s">
        <v>1372</v>
      </c>
      <c r="D265" s="6" t="s">
        <v>1308</v>
      </c>
      <c r="E265" s="11"/>
      <c r="F265" s="11"/>
      <c r="G265" s="11"/>
    </row>
    <row r="266" spans="1:8" ht="30" x14ac:dyDescent="0.25">
      <c r="A266" s="220"/>
      <c r="B266" s="220" t="s">
        <v>547</v>
      </c>
      <c r="C266" s="6" t="s">
        <v>548</v>
      </c>
      <c r="D266" s="6" t="s">
        <v>1308</v>
      </c>
      <c r="E266" s="11"/>
      <c r="F266" s="11"/>
      <c r="G266" s="11"/>
      <c r="H266" s="20"/>
    </row>
    <row r="267" spans="1:8" ht="30" x14ac:dyDescent="0.25">
      <c r="A267" s="222"/>
      <c r="B267" s="222"/>
      <c r="C267" s="6" t="s">
        <v>549</v>
      </c>
      <c r="D267" s="6" t="s">
        <v>1308</v>
      </c>
      <c r="E267" s="11"/>
      <c r="F267" s="11"/>
      <c r="G267" s="11"/>
    </row>
    <row r="268" spans="1:8" ht="45" x14ac:dyDescent="0.25">
      <c r="A268" s="42" t="s">
        <v>550</v>
      </c>
      <c r="B268" s="43" t="s">
        <v>551</v>
      </c>
      <c r="C268" s="44"/>
      <c r="D268" s="42"/>
      <c r="E268" s="50"/>
      <c r="F268" s="50"/>
      <c r="G268" s="50"/>
      <c r="H268" s="3"/>
    </row>
    <row r="269" spans="1:8" ht="60" x14ac:dyDescent="0.25">
      <c r="A269" s="42"/>
      <c r="B269" s="43" t="s">
        <v>552</v>
      </c>
      <c r="C269" s="44"/>
      <c r="D269" s="42" t="s">
        <v>9</v>
      </c>
      <c r="E269" s="45">
        <v>1.27</v>
      </c>
      <c r="F269" s="45">
        <v>1.86</v>
      </c>
      <c r="G269" s="45"/>
      <c r="H269" s="3" t="s">
        <v>309</v>
      </c>
    </row>
    <row r="270" spans="1:8" ht="30" x14ac:dyDescent="0.25">
      <c r="A270" s="220"/>
      <c r="B270" s="220" t="s">
        <v>553</v>
      </c>
      <c r="C270" s="6" t="s">
        <v>554</v>
      </c>
      <c r="D270" s="6" t="s">
        <v>1117</v>
      </c>
      <c r="E270" s="11"/>
      <c r="F270" s="11"/>
      <c r="G270" s="11"/>
      <c r="H270" s="3"/>
    </row>
    <row r="271" spans="1:8" ht="30" x14ac:dyDescent="0.25">
      <c r="A271" s="221"/>
      <c r="B271" s="221"/>
      <c r="C271" s="6" t="s">
        <v>555</v>
      </c>
      <c r="D271" s="6" t="s">
        <v>1117</v>
      </c>
      <c r="E271" s="11"/>
      <c r="F271" s="11"/>
      <c r="G271" s="11"/>
      <c r="H271" s="3"/>
    </row>
    <row r="272" spans="1:8" ht="45" x14ac:dyDescent="0.25">
      <c r="A272" s="221"/>
      <c r="B272" s="221"/>
      <c r="C272" s="6" t="s">
        <v>556</v>
      </c>
      <c r="D272" s="6" t="s">
        <v>1117</v>
      </c>
      <c r="E272" s="11"/>
      <c r="F272" s="11"/>
      <c r="G272" s="11"/>
      <c r="H272" s="3"/>
    </row>
    <row r="273" spans="1:8" ht="45" x14ac:dyDescent="0.25">
      <c r="A273" s="222"/>
      <c r="B273" s="222"/>
      <c r="C273" s="6" t="s">
        <v>557</v>
      </c>
      <c r="D273" s="6" t="s">
        <v>1117</v>
      </c>
      <c r="E273" s="11"/>
      <c r="F273" s="11"/>
      <c r="G273" s="11"/>
      <c r="H273" s="3"/>
    </row>
    <row r="274" spans="1:8" ht="45" x14ac:dyDescent="0.25">
      <c r="A274" s="220"/>
      <c r="B274" s="220" t="s">
        <v>361</v>
      </c>
      <c r="C274" s="6" t="s">
        <v>362</v>
      </c>
      <c r="D274" s="6" t="s">
        <v>1117</v>
      </c>
      <c r="E274" s="11"/>
      <c r="F274" s="11"/>
      <c r="G274" s="11"/>
      <c r="H274" s="3"/>
    </row>
    <row r="275" spans="1:8" ht="30" x14ac:dyDescent="0.25">
      <c r="A275" s="222"/>
      <c r="B275" s="222"/>
      <c r="C275" s="6" t="s">
        <v>363</v>
      </c>
      <c r="D275" s="6" t="s">
        <v>1117</v>
      </c>
      <c r="E275" s="11"/>
      <c r="F275" s="11"/>
      <c r="G275" s="11"/>
      <c r="H275" s="3"/>
    </row>
    <row r="276" spans="1:8" x14ac:dyDescent="0.25">
      <c r="A276" s="76"/>
      <c r="B276" s="46" t="s">
        <v>1326</v>
      </c>
      <c r="C276" s="42"/>
      <c r="D276" s="42" t="s">
        <v>9</v>
      </c>
      <c r="E276" s="50" t="s">
        <v>1646</v>
      </c>
      <c r="F276" s="45">
        <v>0.69</v>
      </c>
      <c r="G276" s="45"/>
      <c r="H276" s="3"/>
    </row>
    <row r="277" spans="1:8" ht="45" x14ac:dyDescent="0.25">
      <c r="A277" s="42" t="s">
        <v>565</v>
      </c>
      <c r="B277" s="43" t="s">
        <v>558</v>
      </c>
      <c r="C277" s="42"/>
      <c r="D277" s="42"/>
      <c r="E277" s="49"/>
      <c r="F277" s="49"/>
      <c r="G277" s="49"/>
      <c r="H277" s="3"/>
    </row>
    <row r="278" spans="1:8" ht="60" x14ac:dyDescent="0.25">
      <c r="A278" s="76"/>
      <c r="B278" s="43" t="s">
        <v>552</v>
      </c>
      <c r="C278" s="42"/>
      <c r="D278" s="42" t="s">
        <v>9</v>
      </c>
      <c r="E278" s="45">
        <v>0.94</v>
      </c>
      <c r="F278" s="45">
        <v>0.93</v>
      </c>
      <c r="G278" s="45"/>
      <c r="H278" s="3" t="s">
        <v>309</v>
      </c>
    </row>
    <row r="279" spans="1:8" ht="60" customHeight="1" x14ac:dyDescent="0.25">
      <c r="A279" s="220"/>
      <c r="B279" s="220" t="s">
        <v>560</v>
      </c>
      <c r="C279" s="6" t="s">
        <v>561</v>
      </c>
      <c r="D279" s="6" t="s">
        <v>1117</v>
      </c>
      <c r="E279" s="11"/>
      <c r="F279" s="11"/>
      <c r="G279" s="11"/>
      <c r="H279" s="3"/>
    </row>
    <row r="280" spans="1:8" ht="30" x14ac:dyDescent="0.25">
      <c r="A280" s="221"/>
      <c r="B280" s="221"/>
      <c r="C280" s="6" t="s">
        <v>562</v>
      </c>
      <c r="D280" s="6" t="s">
        <v>1117</v>
      </c>
      <c r="E280" s="11"/>
      <c r="F280" s="11"/>
      <c r="G280" s="11"/>
      <c r="H280" s="3"/>
    </row>
    <row r="281" spans="1:8" ht="45" x14ac:dyDescent="0.25">
      <c r="A281" s="221"/>
      <c r="B281" s="221"/>
      <c r="C281" s="6" t="s">
        <v>563</v>
      </c>
      <c r="D281" s="6" t="s">
        <v>1117</v>
      </c>
      <c r="E281" s="11"/>
      <c r="F281" s="11"/>
      <c r="G281" s="11"/>
      <c r="H281" s="3"/>
    </row>
    <row r="282" spans="1:8" ht="45" x14ac:dyDescent="0.25">
      <c r="A282" s="222"/>
      <c r="B282" s="222"/>
      <c r="C282" s="6" t="s">
        <v>564</v>
      </c>
      <c r="D282" s="6" t="s">
        <v>1117</v>
      </c>
      <c r="E282" s="11"/>
      <c r="F282" s="11"/>
      <c r="G282" s="11"/>
      <c r="H282" s="3"/>
    </row>
    <row r="283" spans="1:8" ht="45" x14ac:dyDescent="0.25">
      <c r="A283" s="220"/>
      <c r="B283" s="220" t="s">
        <v>361</v>
      </c>
      <c r="C283" s="6" t="s">
        <v>362</v>
      </c>
      <c r="D283" s="6" t="s">
        <v>1117</v>
      </c>
      <c r="E283" s="11"/>
      <c r="F283" s="11"/>
      <c r="G283" s="11"/>
      <c r="H283" s="3"/>
    </row>
    <row r="284" spans="1:8" ht="30" x14ac:dyDescent="0.25">
      <c r="A284" s="222"/>
      <c r="B284" s="222"/>
      <c r="C284" s="6" t="s">
        <v>363</v>
      </c>
      <c r="D284" s="6" t="s">
        <v>1117</v>
      </c>
      <c r="E284" s="11"/>
      <c r="F284" s="11"/>
      <c r="G284" s="11"/>
      <c r="H284" s="3"/>
    </row>
    <row r="285" spans="1:8" ht="30" x14ac:dyDescent="0.25">
      <c r="A285" s="76"/>
      <c r="B285" s="43" t="s">
        <v>559</v>
      </c>
      <c r="C285" s="42"/>
      <c r="D285" s="42" t="s">
        <v>9</v>
      </c>
      <c r="E285" s="45">
        <v>0.39</v>
      </c>
      <c r="F285" s="45">
        <v>0.62</v>
      </c>
      <c r="G285" s="45"/>
      <c r="H285" s="3" t="s">
        <v>27</v>
      </c>
    </row>
    <row r="286" spans="1:8" ht="60" x14ac:dyDescent="0.25">
      <c r="A286" s="220"/>
      <c r="B286" s="220" t="s">
        <v>566</v>
      </c>
      <c r="C286" s="6" t="s">
        <v>567</v>
      </c>
      <c r="D286" s="6" t="s">
        <v>1117</v>
      </c>
      <c r="E286" s="11"/>
      <c r="F286" s="11"/>
      <c r="G286" s="11"/>
      <c r="H286" s="3"/>
    </row>
    <row r="287" spans="1:8" ht="60" x14ac:dyDescent="0.25">
      <c r="A287" s="222"/>
      <c r="B287" s="222"/>
      <c r="C287" s="6" t="s">
        <v>568</v>
      </c>
      <c r="D287" s="6" t="s">
        <v>1117</v>
      </c>
      <c r="E287" s="11"/>
      <c r="F287" s="11"/>
      <c r="G287" s="11"/>
      <c r="H287" s="3"/>
    </row>
    <row r="288" spans="1:8" ht="60" x14ac:dyDescent="0.25">
      <c r="A288" s="18"/>
      <c r="B288" s="16" t="s">
        <v>367</v>
      </c>
      <c r="C288" s="6" t="s">
        <v>368</v>
      </c>
      <c r="D288" s="6" t="s">
        <v>1117</v>
      </c>
      <c r="E288" s="11"/>
      <c r="F288" s="11"/>
      <c r="G288" s="11"/>
      <c r="H288" s="3"/>
    </row>
    <row r="289" spans="1:8" ht="45" x14ac:dyDescent="0.25">
      <c r="A289" s="108" t="s">
        <v>1682</v>
      </c>
      <c r="B289" s="100" t="s">
        <v>1683</v>
      </c>
      <c r="C289" s="108"/>
      <c r="D289" s="108"/>
      <c r="E289" s="147"/>
      <c r="F289" s="147"/>
      <c r="G289" s="147"/>
      <c r="H289" s="3"/>
    </row>
    <row r="290" spans="1:8" x14ac:dyDescent="0.25">
      <c r="A290" s="148"/>
      <c r="B290" s="100" t="s">
        <v>1684</v>
      </c>
      <c r="C290" s="108"/>
      <c r="D290" s="108" t="s">
        <v>1117</v>
      </c>
      <c r="E290" s="143"/>
      <c r="F290" s="143"/>
      <c r="G290" s="143"/>
      <c r="H290" s="3"/>
    </row>
    <row r="291" spans="1:8" x14ac:dyDescent="0.25">
      <c r="A291" s="148"/>
      <c r="B291" s="100" t="s">
        <v>1685</v>
      </c>
      <c r="C291" s="108"/>
      <c r="D291" s="108" t="s">
        <v>1117</v>
      </c>
      <c r="E291" s="143"/>
      <c r="F291" s="143"/>
      <c r="G291" s="143"/>
      <c r="H291" s="3"/>
    </row>
    <row r="292" spans="1:8" x14ac:dyDescent="0.25">
      <c r="A292" s="148"/>
      <c r="B292" s="100" t="s">
        <v>1686</v>
      </c>
      <c r="C292" s="108"/>
      <c r="D292" s="108" t="s">
        <v>1117</v>
      </c>
      <c r="E292" s="143"/>
      <c r="F292" s="143"/>
      <c r="G292" s="143"/>
      <c r="H292" s="3"/>
    </row>
    <row r="293" spans="1:8" ht="90" x14ac:dyDescent="0.25">
      <c r="A293" s="108" t="s">
        <v>1687</v>
      </c>
      <c r="B293" s="100" t="s">
        <v>1688</v>
      </c>
      <c r="C293" s="108"/>
      <c r="D293" s="108"/>
      <c r="E293" s="143"/>
      <c r="F293" s="143"/>
      <c r="G293" s="143"/>
      <c r="H293" s="3"/>
    </row>
    <row r="294" spans="1:8" x14ac:dyDescent="0.25">
      <c r="A294" s="148"/>
      <c r="B294" s="100" t="s">
        <v>552</v>
      </c>
      <c r="C294" s="108"/>
      <c r="D294" s="108" t="s">
        <v>9</v>
      </c>
      <c r="E294" s="143" t="e">
        <f>E295/E296*100</f>
        <v>#DIV/0!</v>
      </c>
      <c r="F294" s="143" t="e">
        <f>F295/F296*100</f>
        <v>#DIV/0!</v>
      </c>
      <c r="G294" s="143" t="e">
        <f>G295/G296*100</f>
        <v>#DIV/0!</v>
      </c>
      <c r="H294" s="3"/>
    </row>
    <row r="295" spans="1:8" ht="60" x14ac:dyDescent="0.25">
      <c r="A295" s="148"/>
      <c r="B295" s="100" t="s">
        <v>1690</v>
      </c>
      <c r="C295" s="108"/>
      <c r="D295" s="108" t="s">
        <v>1117</v>
      </c>
      <c r="E295" s="143"/>
      <c r="F295" s="143"/>
      <c r="G295" s="143"/>
      <c r="H295" s="3"/>
    </row>
    <row r="296" spans="1:8" ht="45" x14ac:dyDescent="0.25">
      <c r="A296" s="148"/>
      <c r="B296" s="100" t="s">
        <v>1689</v>
      </c>
      <c r="C296" s="108"/>
      <c r="D296" s="108" t="s">
        <v>1117</v>
      </c>
      <c r="E296" s="143"/>
      <c r="F296" s="143"/>
      <c r="G296" s="143"/>
      <c r="H296" s="3"/>
    </row>
    <row r="297" spans="1:8" x14ac:dyDescent="0.25">
      <c r="A297" s="148"/>
      <c r="B297" s="100" t="s">
        <v>1326</v>
      </c>
      <c r="C297" s="108"/>
      <c r="D297" s="108" t="s">
        <v>9</v>
      </c>
      <c r="E297" s="143" t="e">
        <f>E298/E299*100</f>
        <v>#DIV/0!</v>
      </c>
      <c r="F297" s="143" t="e">
        <f>F298/F299*100</f>
        <v>#DIV/0!</v>
      </c>
      <c r="G297" s="143" t="e">
        <f>G298/G299*100</f>
        <v>#DIV/0!</v>
      </c>
      <c r="H297" s="3"/>
    </row>
    <row r="298" spans="1:8" ht="45" x14ac:dyDescent="0.25">
      <c r="A298" s="148"/>
      <c r="B298" s="100" t="s">
        <v>1691</v>
      </c>
      <c r="C298" s="108"/>
      <c r="D298" s="108" t="s">
        <v>1117</v>
      </c>
      <c r="E298" s="143"/>
      <c r="F298" s="143"/>
      <c r="G298" s="143"/>
      <c r="H298" s="3"/>
    </row>
    <row r="299" spans="1:8" ht="45" x14ac:dyDescent="0.25">
      <c r="A299" s="148"/>
      <c r="B299" s="100" t="s">
        <v>1692</v>
      </c>
      <c r="C299" s="108"/>
      <c r="D299" s="108" t="s">
        <v>1117</v>
      </c>
      <c r="E299" s="143"/>
      <c r="F299" s="143"/>
      <c r="G299" s="143"/>
      <c r="H299" s="3"/>
    </row>
    <row r="300" spans="1:8" ht="45" x14ac:dyDescent="0.25">
      <c r="A300" s="47" t="s">
        <v>569</v>
      </c>
      <c r="B300" s="48" t="s">
        <v>570</v>
      </c>
      <c r="C300" s="44"/>
      <c r="D300" s="44"/>
      <c r="E300" s="44"/>
      <c r="F300" s="44"/>
      <c r="G300" s="44"/>
    </row>
    <row r="301" spans="1:8" ht="60" x14ac:dyDescent="0.25">
      <c r="A301" s="42" t="s">
        <v>572</v>
      </c>
      <c r="B301" s="43" t="s">
        <v>571</v>
      </c>
      <c r="C301" s="42"/>
      <c r="D301" s="42"/>
      <c r="E301" s="50"/>
      <c r="F301" s="50"/>
      <c r="G301" s="50"/>
      <c r="H301" s="3" t="s">
        <v>309</v>
      </c>
    </row>
    <row r="302" spans="1:8" x14ac:dyDescent="0.25">
      <c r="A302" s="42"/>
      <c r="B302" s="46" t="s">
        <v>1373</v>
      </c>
      <c r="C302" s="42"/>
      <c r="D302" s="42" t="s">
        <v>9</v>
      </c>
      <c r="E302" s="45">
        <v>51.55</v>
      </c>
      <c r="F302" s="45">
        <v>53.15</v>
      </c>
      <c r="G302" s="45"/>
      <c r="H302" s="3"/>
    </row>
    <row r="303" spans="1:8" x14ac:dyDescent="0.25">
      <c r="A303" s="42"/>
      <c r="B303" s="46" t="s">
        <v>1375</v>
      </c>
      <c r="C303" s="42"/>
      <c r="D303" s="42" t="s">
        <v>9</v>
      </c>
      <c r="E303" s="45">
        <v>0</v>
      </c>
      <c r="F303" s="45">
        <v>0</v>
      </c>
      <c r="G303" s="45"/>
      <c r="H303" s="3"/>
    </row>
    <row r="304" spans="1:8" ht="60" x14ac:dyDescent="0.25">
      <c r="A304" s="8"/>
      <c r="B304" s="16" t="s">
        <v>573</v>
      </c>
      <c r="C304" s="6" t="s">
        <v>574</v>
      </c>
      <c r="D304" s="6" t="s">
        <v>1117</v>
      </c>
      <c r="E304" s="11"/>
      <c r="F304" s="11"/>
      <c r="G304" s="11"/>
    </row>
    <row r="305" spans="1:8" x14ac:dyDescent="0.25">
      <c r="A305" s="8"/>
      <c r="B305" s="16" t="s">
        <v>1373</v>
      </c>
      <c r="C305" s="6"/>
      <c r="D305" s="6"/>
      <c r="E305" s="11"/>
      <c r="F305" s="11">
        <v>8761</v>
      </c>
      <c r="G305" s="11"/>
    </row>
    <row r="306" spans="1:8" x14ac:dyDescent="0.25">
      <c r="A306" s="8"/>
      <c r="B306" s="16" t="s">
        <v>1375</v>
      </c>
      <c r="C306" s="6"/>
      <c r="D306" s="6"/>
      <c r="E306" s="11"/>
      <c r="F306" s="11"/>
      <c r="G306" s="11"/>
    </row>
    <row r="307" spans="1:8" ht="45" x14ac:dyDescent="0.25">
      <c r="A307" s="8"/>
      <c r="B307" s="16" t="s">
        <v>575</v>
      </c>
      <c r="C307" s="6" t="s">
        <v>576</v>
      </c>
      <c r="D307" s="6" t="s">
        <v>1117</v>
      </c>
      <c r="E307" s="11"/>
      <c r="F307" s="11"/>
      <c r="G307" s="11"/>
    </row>
    <row r="308" spans="1:8" x14ac:dyDescent="0.25">
      <c r="A308" s="8"/>
      <c r="B308" s="16" t="s">
        <v>1373</v>
      </c>
      <c r="C308" s="6"/>
      <c r="D308" s="6"/>
      <c r="E308" s="11"/>
      <c r="F308" s="11">
        <v>13790</v>
      </c>
      <c r="G308" s="11"/>
    </row>
    <row r="309" spans="1:8" x14ac:dyDescent="0.25">
      <c r="A309" s="8"/>
      <c r="B309" s="16" t="s">
        <v>1375</v>
      </c>
      <c r="C309" s="6"/>
      <c r="D309" s="6"/>
      <c r="E309" s="11"/>
      <c r="F309" s="11"/>
      <c r="G309" s="11"/>
    </row>
    <row r="310" spans="1:8" ht="45" x14ac:dyDescent="0.25">
      <c r="A310" s="62" t="s">
        <v>577</v>
      </c>
      <c r="B310" s="63" t="s">
        <v>578</v>
      </c>
      <c r="C310" s="62"/>
      <c r="D310" s="62"/>
      <c r="E310" s="78"/>
      <c r="F310" s="78"/>
      <c r="G310" s="78"/>
      <c r="H310" s="3" t="s">
        <v>107</v>
      </c>
    </row>
    <row r="311" spans="1:8" x14ac:dyDescent="0.25">
      <c r="A311" s="61"/>
      <c r="B311" s="63" t="s">
        <v>552</v>
      </c>
      <c r="C311" s="62"/>
      <c r="D311" s="62" t="s">
        <v>9</v>
      </c>
      <c r="E311" s="52" t="e">
        <f>E312/E313*100</f>
        <v>#DIV/0!</v>
      </c>
      <c r="F311" s="52" t="e">
        <f>F312/F313*100</f>
        <v>#DIV/0!</v>
      </c>
      <c r="G311" s="52" t="e">
        <f>G312/G313*100</f>
        <v>#DIV/0!</v>
      </c>
      <c r="H311" s="3"/>
    </row>
    <row r="312" spans="1:8" ht="60" x14ac:dyDescent="0.25">
      <c r="A312" s="8"/>
      <c r="B312" s="16" t="s">
        <v>579</v>
      </c>
      <c r="C312" s="6" t="s">
        <v>580</v>
      </c>
      <c r="D312" s="6" t="s">
        <v>1117</v>
      </c>
      <c r="E312" s="11"/>
      <c r="F312" s="11"/>
      <c r="G312" s="11"/>
      <c r="H312" s="3"/>
    </row>
    <row r="313" spans="1:8" ht="60" x14ac:dyDescent="0.25">
      <c r="A313" s="8"/>
      <c r="B313" s="16" t="s">
        <v>581</v>
      </c>
      <c r="C313" s="6" t="s">
        <v>580</v>
      </c>
      <c r="D313" s="6" t="s">
        <v>1117</v>
      </c>
      <c r="E313" s="11"/>
      <c r="F313" s="11"/>
      <c r="G313" s="11"/>
      <c r="H313" s="3"/>
    </row>
    <row r="314" spans="1:8" x14ac:dyDescent="0.25">
      <c r="A314" s="61"/>
      <c r="B314" s="63" t="s">
        <v>559</v>
      </c>
      <c r="C314" s="62"/>
      <c r="D314" s="62" t="s">
        <v>9</v>
      </c>
      <c r="E314" s="52" t="e">
        <f>E315/E316*100</f>
        <v>#DIV/0!</v>
      </c>
      <c r="F314" s="52" t="e">
        <f>F315/F316*100</f>
        <v>#DIV/0!</v>
      </c>
      <c r="G314" s="52" t="e">
        <f>G315/G316*100</f>
        <v>#DIV/0!</v>
      </c>
      <c r="H314" s="3"/>
    </row>
    <row r="315" spans="1:8" ht="60" x14ac:dyDescent="0.25">
      <c r="A315" s="8"/>
      <c r="B315" s="16" t="s">
        <v>582</v>
      </c>
      <c r="C315" s="6" t="s">
        <v>580</v>
      </c>
      <c r="D315" s="6" t="s">
        <v>1117</v>
      </c>
      <c r="E315" s="11"/>
      <c r="F315" s="11"/>
      <c r="G315" s="11"/>
      <c r="H315" s="3"/>
    </row>
    <row r="316" spans="1:8" ht="60" x14ac:dyDescent="0.25">
      <c r="A316" s="8"/>
      <c r="B316" s="16" t="s">
        <v>583</v>
      </c>
      <c r="C316" s="6" t="s">
        <v>580</v>
      </c>
      <c r="D316" s="6" t="s">
        <v>1117</v>
      </c>
      <c r="E316" s="11"/>
      <c r="F316" s="11"/>
      <c r="G316" s="11"/>
    </row>
    <row r="317" spans="1:8" ht="75" x14ac:dyDescent="0.25">
      <c r="A317" s="108" t="s">
        <v>1693</v>
      </c>
      <c r="B317" s="100" t="s">
        <v>1694</v>
      </c>
      <c r="C317" s="108"/>
      <c r="D317" s="108"/>
      <c r="E317" s="143"/>
      <c r="F317" s="143"/>
      <c r="G317" s="143"/>
    </row>
    <row r="318" spans="1:8" x14ac:dyDescent="0.25">
      <c r="A318" s="108"/>
      <c r="B318" s="100" t="s">
        <v>1695</v>
      </c>
      <c r="C318" s="108"/>
      <c r="D318" s="108" t="s">
        <v>9</v>
      </c>
      <c r="E318" s="143" t="e">
        <f>E319/E320*100</f>
        <v>#DIV/0!</v>
      </c>
      <c r="F318" s="143" t="e">
        <f t="shared" ref="F318:G318" si="3">F319/F320*100</f>
        <v>#DIV/0!</v>
      </c>
      <c r="G318" s="143" t="e">
        <f t="shared" si="3"/>
        <v>#DIV/0!</v>
      </c>
    </row>
    <row r="319" spans="1:8" ht="45" x14ac:dyDescent="0.25">
      <c r="A319" s="108"/>
      <c r="B319" s="100" t="s">
        <v>1696</v>
      </c>
      <c r="C319" s="108"/>
      <c r="D319" s="108" t="s">
        <v>1117</v>
      </c>
      <c r="E319" s="143"/>
      <c r="F319" s="143"/>
      <c r="G319" s="143"/>
    </row>
    <row r="320" spans="1:8" ht="45" x14ac:dyDescent="0.25">
      <c r="A320" s="108"/>
      <c r="B320" s="100" t="s">
        <v>1697</v>
      </c>
      <c r="C320" s="108"/>
      <c r="D320" s="108" t="s">
        <v>1117</v>
      </c>
      <c r="E320" s="143"/>
      <c r="F320" s="143"/>
      <c r="G320" s="143"/>
    </row>
    <row r="321" spans="1:8" x14ac:dyDescent="0.25">
      <c r="A321" s="108"/>
      <c r="B321" s="100" t="s">
        <v>1698</v>
      </c>
      <c r="C321" s="108"/>
      <c r="D321" s="108" t="s">
        <v>9</v>
      </c>
      <c r="E321" s="143" t="e">
        <f>E322/E323*100</f>
        <v>#DIV/0!</v>
      </c>
      <c r="F321" s="143" t="e">
        <f t="shared" ref="F321" si="4">F322/F323*100</f>
        <v>#DIV/0!</v>
      </c>
      <c r="G321" s="143" t="e">
        <f t="shared" ref="G321" si="5">G322/G323*100</f>
        <v>#DIV/0!</v>
      </c>
    </row>
    <row r="322" spans="1:8" ht="45" x14ac:dyDescent="0.25">
      <c r="A322" s="108"/>
      <c r="B322" s="100" t="s">
        <v>1699</v>
      </c>
      <c r="C322" s="108"/>
      <c r="D322" s="108" t="s">
        <v>1117</v>
      </c>
      <c r="E322" s="143"/>
      <c r="F322" s="143"/>
      <c r="G322" s="143"/>
    </row>
    <row r="323" spans="1:8" ht="30" x14ac:dyDescent="0.25">
      <c r="A323" s="108"/>
      <c r="B323" s="100" t="s">
        <v>1700</v>
      </c>
      <c r="C323" s="108"/>
      <c r="D323" s="108" t="s">
        <v>1117</v>
      </c>
      <c r="E323" s="143"/>
      <c r="F323" s="143"/>
      <c r="G323" s="143"/>
    </row>
    <row r="324" spans="1:8" ht="60" x14ac:dyDescent="0.25">
      <c r="A324" s="47" t="s">
        <v>584</v>
      </c>
      <c r="B324" s="48" t="s">
        <v>585</v>
      </c>
      <c r="C324" s="44"/>
      <c r="D324" s="44"/>
      <c r="E324" s="44"/>
      <c r="F324" s="44"/>
      <c r="G324" s="44"/>
    </row>
    <row r="325" spans="1:8" ht="60" x14ac:dyDescent="0.25">
      <c r="A325" s="88" t="s">
        <v>586</v>
      </c>
      <c r="B325" s="132" t="s">
        <v>1328</v>
      </c>
      <c r="C325" s="133"/>
      <c r="D325" s="88"/>
      <c r="E325" s="52"/>
      <c r="F325" s="52"/>
      <c r="G325" s="52"/>
      <c r="H325" s="3" t="s">
        <v>602</v>
      </c>
    </row>
    <row r="326" spans="1:8" x14ac:dyDescent="0.25">
      <c r="A326" s="62"/>
      <c r="B326" s="132" t="s">
        <v>1330</v>
      </c>
      <c r="C326" s="88"/>
      <c r="D326" s="88" t="s">
        <v>9</v>
      </c>
      <c r="E326" s="134" t="e">
        <f>E327/E328*100</f>
        <v>#DIV/0!</v>
      </c>
      <c r="F326" s="134">
        <f>F327/F328*100</f>
        <v>100</v>
      </c>
      <c r="G326" s="134" t="e">
        <f>G327/G328*100</f>
        <v>#DIV/0!</v>
      </c>
      <c r="H326" s="3"/>
    </row>
    <row r="327" spans="1:8" ht="60" x14ac:dyDescent="0.25">
      <c r="A327" s="6"/>
      <c r="B327" s="16" t="s">
        <v>587</v>
      </c>
      <c r="C327" s="6" t="s">
        <v>588</v>
      </c>
      <c r="D327" s="12" t="s">
        <v>1308</v>
      </c>
      <c r="E327" s="11"/>
      <c r="F327" s="11">
        <v>8</v>
      </c>
      <c r="G327" s="11"/>
      <c r="H327" s="3"/>
    </row>
    <row r="328" spans="1:8" ht="75" x14ac:dyDescent="0.25">
      <c r="A328" s="8"/>
      <c r="B328" s="16" t="s">
        <v>589</v>
      </c>
      <c r="C328" s="6" t="s">
        <v>590</v>
      </c>
      <c r="D328" s="12" t="s">
        <v>1308</v>
      </c>
      <c r="E328" s="11"/>
      <c r="F328" s="11">
        <v>8</v>
      </c>
      <c r="G328" s="11"/>
    </row>
    <row r="329" spans="1:8" ht="45" x14ac:dyDescent="0.25">
      <c r="A329" s="44"/>
      <c r="B329" s="43" t="s">
        <v>592</v>
      </c>
      <c r="C329" s="42"/>
      <c r="D329" s="42" t="s">
        <v>9</v>
      </c>
      <c r="E329" s="50" t="e">
        <f>E330/E331*100</f>
        <v>#DIV/0!</v>
      </c>
      <c r="F329" s="50" t="e">
        <f>F330/F331*100</f>
        <v>#DIV/0!</v>
      </c>
      <c r="G329" s="50" t="e">
        <f>G330/G331*100</f>
        <v>#DIV/0!</v>
      </c>
    </row>
    <row r="330" spans="1:8" ht="60" x14ac:dyDescent="0.25">
      <c r="A330" s="8"/>
      <c r="B330" s="16" t="s">
        <v>593</v>
      </c>
      <c r="C330" s="6" t="s">
        <v>588</v>
      </c>
      <c r="D330" s="12" t="s">
        <v>1308</v>
      </c>
      <c r="E330" s="11"/>
      <c r="F330" s="11">
        <v>0</v>
      </c>
      <c r="G330" s="11"/>
    </row>
    <row r="331" spans="1:8" ht="60" x14ac:dyDescent="0.25">
      <c r="A331" s="8"/>
      <c r="B331" s="105" t="s">
        <v>594</v>
      </c>
      <c r="C331" s="81" t="s">
        <v>590</v>
      </c>
      <c r="D331" s="84" t="s">
        <v>1308</v>
      </c>
      <c r="E331" s="11"/>
      <c r="F331" s="11">
        <v>0</v>
      </c>
      <c r="G331" s="11"/>
    </row>
    <row r="332" spans="1:8" x14ac:dyDescent="0.25">
      <c r="A332" s="61"/>
      <c r="B332" s="132" t="s">
        <v>1329</v>
      </c>
      <c r="C332" s="88"/>
      <c r="D332" s="133"/>
      <c r="E332" s="78"/>
      <c r="F332" s="78"/>
      <c r="G332" s="78"/>
    </row>
    <row r="333" spans="1:8" x14ac:dyDescent="0.25">
      <c r="A333" s="61"/>
      <c r="B333" s="112" t="s">
        <v>591</v>
      </c>
      <c r="C333" s="88"/>
      <c r="D333" s="88"/>
      <c r="E333" s="52"/>
      <c r="F333" s="52"/>
      <c r="G333" s="52"/>
    </row>
    <row r="334" spans="1:8" x14ac:dyDescent="0.25">
      <c r="A334" s="61"/>
      <c r="B334" s="43" t="s">
        <v>1373</v>
      </c>
      <c r="C334" s="62"/>
      <c r="D334" s="88" t="s">
        <v>9</v>
      </c>
      <c r="E334" s="134" t="e">
        <f t="shared" ref="E334:E335" si="6">E337/E340*100</f>
        <v>#DIV/0!</v>
      </c>
      <c r="F334" s="85">
        <v>117.14</v>
      </c>
      <c r="G334" s="85" t="e">
        <f t="shared" ref="F334:G335" si="7">G337/G340*100</f>
        <v>#DIV/0!</v>
      </c>
    </row>
    <row r="335" spans="1:8" x14ac:dyDescent="0.25">
      <c r="A335" s="61"/>
      <c r="B335" s="43" t="s">
        <v>1375</v>
      </c>
      <c r="C335" s="62"/>
      <c r="D335" s="88" t="s">
        <v>9</v>
      </c>
      <c r="E335" s="134" t="e">
        <f t="shared" si="6"/>
        <v>#DIV/0!</v>
      </c>
      <c r="F335" s="85">
        <f t="shared" si="7"/>
        <v>100</v>
      </c>
      <c r="G335" s="85" t="e">
        <f t="shared" si="7"/>
        <v>#DIV/0!</v>
      </c>
    </row>
    <row r="336" spans="1:8" ht="60" x14ac:dyDescent="0.25">
      <c r="A336" s="8"/>
      <c r="B336" s="16" t="s">
        <v>595</v>
      </c>
      <c r="C336" s="6" t="s">
        <v>596</v>
      </c>
      <c r="D336" s="12" t="s">
        <v>1308</v>
      </c>
      <c r="E336" s="11"/>
      <c r="F336" s="11"/>
      <c r="G336" s="11"/>
    </row>
    <row r="337" spans="1:8" x14ac:dyDescent="0.25">
      <c r="A337" s="8"/>
      <c r="B337" s="16" t="s">
        <v>1373</v>
      </c>
      <c r="C337" s="6"/>
      <c r="D337" s="12"/>
      <c r="E337" s="11"/>
      <c r="F337" s="11">
        <v>24</v>
      </c>
      <c r="G337" s="11"/>
    </row>
    <row r="338" spans="1:8" x14ac:dyDescent="0.25">
      <c r="A338" s="8"/>
      <c r="B338" s="16" t="s">
        <v>1375</v>
      </c>
      <c r="C338" s="6"/>
      <c r="D338" s="12"/>
      <c r="E338" s="11"/>
      <c r="F338" s="11">
        <v>2</v>
      </c>
      <c r="G338" s="11"/>
    </row>
    <row r="339" spans="1:8" ht="60" x14ac:dyDescent="0.25">
      <c r="A339" s="8"/>
      <c r="B339" s="16" t="s">
        <v>597</v>
      </c>
      <c r="C339" s="6" t="s">
        <v>598</v>
      </c>
      <c r="D339" s="12" t="s">
        <v>1308</v>
      </c>
      <c r="E339" s="11"/>
      <c r="F339" s="11"/>
      <c r="G339" s="11"/>
    </row>
    <row r="340" spans="1:8" x14ac:dyDescent="0.25">
      <c r="A340" s="8"/>
      <c r="B340" s="16" t="s">
        <v>1373</v>
      </c>
      <c r="C340" s="6"/>
      <c r="D340" s="12"/>
      <c r="E340" s="11"/>
      <c r="F340" s="11">
        <v>21</v>
      </c>
      <c r="G340" s="11"/>
    </row>
    <row r="341" spans="1:8" x14ac:dyDescent="0.25">
      <c r="A341" s="8"/>
      <c r="B341" s="16" t="s">
        <v>1375</v>
      </c>
      <c r="C341" s="6"/>
      <c r="D341" s="12"/>
      <c r="E341" s="11"/>
      <c r="F341" s="11">
        <v>2</v>
      </c>
      <c r="G341" s="11"/>
    </row>
    <row r="342" spans="1:8" ht="45" x14ac:dyDescent="0.25">
      <c r="A342" s="8"/>
      <c r="B342" s="16" t="s">
        <v>599</v>
      </c>
      <c r="C342" s="6"/>
      <c r="D342" s="12" t="s">
        <v>9</v>
      </c>
      <c r="E342" s="9"/>
      <c r="F342" s="9"/>
      <c r="G342" s="9"/>
    </row>
    <row r="343" spans="1:8" x14ac:dyDescent="0.25">
      <c r="A343" s="44"/>
      <c r="B343" s="43" t="s">
        <v>1373</v>
      </c>
      <c r="C343" s="42"/>
      <c r="D343" s="42"/>
      <c r="E343" s="50" t="e">
        <f t="shared" ref="E343:G344" si="8">E346/E349*100</f>
        <v>#DIV/0!</v>
      </c>
      <c r="F343" s="50">
        <f t="shared" si="8"/>
        <v>100</v>
      </c>
      <c r="G343" s="50" t="e">
        <f t="shared" si="8"/>
        <v>#DIV/0!</v>
      </c>
    </row>
    <row r="344" spans="1:8" x14ac:dyDescent="0.25">
      <c r="A344" s="44"/>
      <c r="B344" s="43" t="s">
        <v>1375</v>
      </c>
      <c r="C344" s="42"/>
      <c r="D344" s="42"/>
      <c r="E344" s="50" t="e">
        <f t="shared" si="8"/>
        <v>#DIV/0!</v>
      </c>
      <c r="F344" s="50" t="e">
        <f t="shared" si="8"/>
        <v>#DIV/0!</v>
      </c>
      <c r="G344" s="50" t="e">
        <f t="shared" si="8"/>
        <v>#DIV/0!</v>
      </c>
    </row>
    <row r="345" spans="1:8" ht="60" x14ac:dyDescent="0.25">
      <c r="A345" s="8"/>
      <c r="B345" s="16" t="s">
        <v>600</v>
      </c>
      <c r="C345" s="6" t="s">
        <v>596</v>
      </c>
      <c r="D345" s="12" t="s">
        <v>1308</v>
      </c>
      <c r="E345" s="11"/>
      <c r="F345" s="11"/>
      <c r="G345" s="11"/>
    </row>
    <row r="346" spans="1:8" x14ac:dyDescent="0.25">
      <c r="A346" s="8"/>
      <c r="B346" s="16" t="s">
        <v>1373</v>
      </c>
      <c r="C346" s="6"/>
      <c r="D346" s="12"/>
      <c r="E346" s="11"/>
      <c r="F346" s="11">
        <v>9</v>
      </c>
      <c r="G346" s="11"/>
    </row>
    <row r="347" spans="1:8" x14ac:dyDescent="0.25">
      <c r="A347" s="8"/>
      <c r="B347" s="16" t="s">
        <v>1375</v>
      </c>
      <c r="C347" s="6"/>
      <c r="D347" s="12"/>
      <c r="E347" s="11"/>
      <c r="F347" s="11">
        <v>0</v>
      </c>
      <c r="G347" s="11"/>
    </row>
    <row r="348" spans="1:8" ht="60" x14ac:dyDescent="0.25">
      <c r="A348" s="8"/>
      <c r="B348" s="16" t="s">
        <v>601</v>
      </c>
      <c r="C348" s="6" t="s">
        <v>598</v>
      </c>
      <c r="D348" s="12" t="s">
        <v>1308</v>
      </c>
      <c r="E348" s="11"/>
      <c r="F348" s="11"/>
      <c r="G348" s="11"/>
    </row>
    <row r="349" spans="1:8" x14ac:dyDescent="0.25">
      <c r="A349" s="8"/>
      <c r="B349" s="16" t="s">
        <v>1373</v>
      </c>
      <c r="C349" s="6"/>
      <c r="D349" s="12"/>
      <c r="E349" s="11"/>
      <c r="F349" s="11">
        <v>9</v>
      </c>
      <c r="G349" s="11"/>
    </row>
    <row r="350" spans="1:8" x14ac:dyDescent="0.25">
      <c r="A350" s="8"/>
      <c r="B350" s="16" t="s">
        <v>1375</v>
      </c>
      <c r="C350" s="6"/>
      <c r="D350" s="12"/>
      <c r="E350" s="11"/>
      <c r="F350" s="11">
        <v>0</v>
      </c>
      <c r="G350" s="11"/>
    </row>
    <row r="351" spans="1:8" ht="60" x14ac:dyDescent="0.25">
      <c r="A351" s="47" t="s">
        <v>603</v>
      </c>
      <c r="B351" s="48" t="s">
        <v>604</v>
      </c>
      <c r="C351" s="44"/>
      <c r="D351" s="44"/>
      <c r="E351" s="44"/>
      <c r="F351" s="44"/>
      <c r="G351" s="44"/>
    </row>
    <row r="352" spans="1:8" ht="90" x14ac:dyDescent="0.25">
      <c r="A352" s="42" t="s">
        <v>606</v>
      </c>
      <c r="B352" s="43" t="s">
        <v>605</v>
      </c>
      <c r="C352" s="44"/>
      <c r="D352" s="42"/>
      <c r="E352" s="50"/>
      <c r="F352" s="50"/>
      <c r="G352" s="50"/>
      <c r="H352" s="3" t="s">
        <v>620</v>
      </c>
    </row>
    <row r="353" spans="1:7" x14ac:dyDescent="0.25">
      <c r="A353" s="44"/>
      <c r="B353" s="43" t="s">
        <v>591</v>
      </c>
      <c r="C353" s="42"/>
      <c r="D353" s="42"/>
      <c r="E353" s="50"/>
      <c r="F353" s="50"/>
      <c r="G353" s="50"/>
    </row>
    <row r="354" spans="1:7" x14ac:dyDescent="0.25">
      <c r="A354" s="44"/>
      <c r="B354" s="46" t="s">
        <v>1373</v>
      </c>
      <c r="C354" s="42"/>
      <c r="D354" s="42" t="s">
        <v>9</v>
      </c>
      <c r="E354" s="45">
        <v>2.4500000000000002</v>
      </c>
      <c r="F354" s="45">
        <f>(F357+F360)/(F363+F366)*100</f>
        <v>8.1110878237116921</v>
      </c>
      <c r="G354" s="45" t="e">
        <f>(G357+G360)/(G363+G366)*100</f>
        <v>#DIV/0!</v>
      </c>
    </row>
    <row r="355" spans="1:7" x14ac:dyDescent="0.25">
      <c r="A355" s="44"/>
      <c r="B355" s="46" t="s">
        <v>1375</v>
      </c>
      <c r="C355" s="42"/>
      <c r="D355" s="42" t="s">
        <v>9</v>
      </c>
      <c r="E355" s="45">
        <v>0</v>
      </c>
      <c r="F355" s="45" t="e">
        <f>(F358+F361)/(F364+F367)*100</f>
        <v>#DIV/0!</v>
      </c>
      <c r="G355" s="45" t="e">
        <f>(G358+G361)/(G364+G367)*100</f>
        <v>#DIV/0!</v>
      </c>
    </row>
    <row r="356" spans="1:7" ht="75" x14ac:dyDescent="0.25">
      <c r="A356" s="8"/>
      <c r="B356" s="16" t="s">
        <v>607</v>
      </c>
      <c r="C356" s="6" t="s">
        <v>608</v>
      </c>
      <c r="D356" s="12" t="s">
        <v>1310</v>
      </c>
      <c r="E356" s="11"/>
      <c r="F356" s="11"/>
      <c r="G356" s="11"/>
    </row>
    <row r="357" spans="1:7" x14ac:dyDescent="0.25">
      <c r="A357" s="8"/>
      <c r="B357" s="16" t="s">
        <v>1373</v>
      </c>
      <c r="C357" s="6"/>
      <c r="D357" s="12"/>
      <c r="E357" s="11"/>
      <c r="F357" s="11">
        <v>0</v>
      </c>
      <c r="G357" s="11"/>
    </row>
    <row r="358" spans="1:7" x14ac:dyDescent="0.25">
      <c r="A358" s="8"/>
      <c r="B358" s="16" t="s">
        <v>1375</v>
      </c>
      <c r="C358" s="6"/>
      <c r="D358" s="12"/>
      <c r="E358" s="11"/>
      <c r="F358" s="11">
        <v>0</v>
      </c>
      <c r="G358" s="11"/>
    </row>
    <row r="359" spans="1:7" ht="105" x14ac:dyDescent="0.25">
      <c r="A359" s="8"/>
      <c r="B359" s="16" t="s">
        <v>609</v>
      </c>
      <c r="C359" s="6" t="s">
        <v>610</v>
      </c>
      <c r="D359" s="12" t="s">
        <v>1310</v>
      </c>
      <c r="E359" s="11"/>
      <c r="F359" s="11"/>
      <c r="G359" s="11"/>
    </row>
    <row r="360" spans="1:7" x14ac:dyDescent="0.25">
      <c r="A360" s="8"/>
      <c r="B360" s="16" t="s">
        <v>1373</v>
      </c>
      <c r="C360" s="6"/>
      <c r="D360" s="12"/>
      <c r="E360" s="11"/>
      <c r="F360" s="9">
        <v>65558.5</v>
      </c>
      <c r="G360" s="9"/>
    </row>
    <row r="361" spans="1:7" x14ac:dyDescent="0.25">
      <c r="A361" s="8"/>
      <c r="B361" s="16" t="s">
        <v>1375</v>
      </c>
      <c r="C361" s="6"/>
      <c r="D361" s="12"/>
      <c r="E361" s="11"/>
      <c r="F361" s="11">
        <v>0</v>
      </c>
      <c r="G361" s="11"/>
    </row>
    <row r="362" spans="1:7" ht="60" x14ac:dyDescent="0.25">
      <c r="A362" s="8"/>
      <c r="B362" s="16" t="s">
        <v>612</v>
      </c>
      <c r="C362" s="6" t="s">
        <v>613</v>
      </c>
      <c r="D362" s="12" t="s">
        <v>1310</v>
      </c>
      <c r="E362" s="11"/>
      <c r="F362" s="11"/>
      <c r="G362" s="11"/>
    </row>
    <row r="363" spans="1:7" x14ac:dyDescent="0.25">
      <c r="A363" s="8"/>
      <c r="B363" s="16" t="s">
        <v>1373</v>
      </c>
      <c r="C363" s="6"/>
      <c r="D363" s="12"/>
      <c r="E363" s="11"/>
      <c r="F363" s="11">
        <v>0</v>
      </c>
      <c r="G363" s="11"/>
    </row>
    <row r="364" spans="1:7" x14ac:dyDescent="0.25">
      <c r="A364" s="8"/>
      <c r="B364" s="16" t="s">
        <v>1375</v>
      </c>
      <c r="C364" s="6"/>
      <c r="D364" s="12"/>
      <c r="E364" s="11"/>
      <c r="F364" s="11">
        <v>0</v>
      </c>
      <c r="G364" s="11"/>
    </row>
    <row r="365" spans="1:7" ht="90" x14ac:dyDescent="0.25">
      <c r="A365" s="8"/>
      <c r="B365" s="16" t="s">
        <v>614</v>
      </c>
      <c r="C365" s="6" t="s">
        <v>619</v>
      </c>
      <c r="D365" s="12" t="s">
        <v>1310</v>
      </c>
      <c r="E365" s="11"/>
      <c r="F365" s="11"/>
      <c r="G365" s="11"/>
    </row>
    <row r="366" spans="1:7" x14ac:dyDescent="0.25">
      <c r="A366" s="8"/>
      <c r="B366" s="16" t="s">
        <v>1373</v>
      </c>
      <c r="C366" s="6"/>
      <c r="D366" s="12"/>
      <c r="E366" s="11"/>
      <c r="F366" s="9">
        <v>808257.8</v>
      </c>
      <c r="G366" s="9"/>
    </row>
    <row r="367" spans="1:7" x14ac:dyDescent="0.25">
      <c r="A367" s="8"/>
      <c r="B367" s="16" t="s">
        <v>1375</v>
      </c>
      <c r="C367" s="6"/>
      <c r="D367" s="12"/>
      <c r="E367" s="11"/>
      <c r="F367" s="11">
        <v>0</v>
      </c>
      <c r="G367" s="11"/>
    </row>
    <row r="368" spans="1:7" x14ac:dyDescent="0.25">
      <c r="A368" s="44"/>
      <c r="B368" s="43" t="s">
        <v>611</v>
      </c>
      <c r="C368" s="42"/>
      <c r="D368" s="42"/>
      <c r="E368" s="50"/>
      <c r="F368" s="50"/>
      <c r="G368" s="50"/>
    </row>
    <row r="369" spans="1:8" x14ac:dyDescent="0.25">
      <c r="A369" s="44"/>
      <c r="B369" s="46" t="s">
        <v>1373</v>
      </c>
      <c r="C369" s="42"/>
      <c r="D369" s="42" t="s">
        <v>9</v>
      </c>
      <c r="E369" s="45">
        <v>0</v>
      </c>
      <c r="F369" s="45">
        <f>F372/F375*100</f>
        <v>0</v>
      </c>
      <c r="G369" s="45" t="e">
        <f>G372/G375*100</f>
        <v>#DIV/0!</v>
      </c>
    </row>
    <row r="370" spans="1:8" x14ac:dyDescent="0.25">
      <c r="A370" s="44"/>
      <c r="B370" s="46" t="s">
        <v>1375</v>
      </c>
      <c r="C370" s="42"/>
      <c r="D370" s="42" t="s">
        <v>9</v>
      </c>
      <c r="E370" s="45">
        <v>0</v>
      </c>
      <c r="F370" s="45">
        <f>F373/F376*100</f>
        <v>100</v>
      </c>
      <c r="G370" s="45" t="e">
        <f>G373/G376*100</f>
        <v>#DIV/0!</v>
      </c>
    </row>
    <row r="371" spans="1:8" ht="90" x14ac:dyDescent="0.25">
      <c r="A371" s="8"/>
      <c r="B371" s="16" t="s">
        <v>616</v>
      </c>
      <c r="C371" s="6" t="s">
        <v>617</v>
      </c>
      <c r="D371" s="12" t="s">
        <v>1310</v>
      </c>
      <c r="E371" s="11"/>
      <c r="F371" s="11"/>
      <c r="G371" s="11"/>
    </row>
    <row r="372" spans="1:8" x14ac:dyDescent="0.25">
      <c r="A372" s="8"/>
      <c r="B372" s="16" t="s">
        <v>1373</v>
      </c>
      <c r="C372" s="6"/>
      <c r="D372" s="12"/>
      <c r="E372" s="11"/>
      <c r="F372" s="9">
        <v>0</v>
      </c>
      <c r="G372" s="9"/>
    </row>
    <row r="373" spans="1:8" x14ac:dyDescent="0.25">
      <c r="A373" s="8"/>
      <c r="B373" s="16" t="s">
        <v>1375</v>
      </c>
      <c r="C373" s="6"/>
      <c r="D373" s="12"/>
      <c r="E373" s="11"/>
      <c r="F373" s="9">
        <v>17223.400000000001</v>
      </c>
      <c r="G373" s="9"/>
    </row>
    <row r="374" spans="1:8" ht="75" x14ac:dyDescent="0.25">
      <c r="A374" s="8"/>
      <c r="B374" s="16" t="s">
        <v>618</v>
      </c>
      <c r="C374" s="6" t="s">
        <v>615</v>
      </c>
      <c r="D374" s="12" t="s">
        <v>1310</v>
      </c>
      <c r="E374" s="11"/>
      <c r="F374" s="11"/>
      <c r="G374" s="11"/>
    </row>
    <row r="375" spans="1:8" x14ac:dyDescent="0.25">
      <c r="A375" s="8"/>
      <c r="B375" s="16" t="s">
        <v>1373</v>
      </c>
      <c r="C375" s="6"/>
      <c r="D375" s="12"/>
      <c r="E375" s="11"/>
      <c r="F375" s="9">
        <v>1366.1</v>
      </c>
      <c r="G375" s="9"/>
    </row>
    <row r="376" spans="1:8" x14ac:dyDescent="0.25">
      <c r="A376" s="8"/>
      <c r="B376" s="16" t="s">
        <v>1375</v>
      </c>
      <c r="C376" s="6"/>
      <c r="D376" s="12"/>
      <c r="E376" s="11"/>
      <c r="F376" s="9">
        <v>17223.400000000001</v>
      </c>
      <c r="G376" s="9"/>
    </row>
    <row r="377" spans="1:8" ht="75" x14ac:dyDescent="0.25">
      <c r="A377" s="42" t="s">
        <v>621</v>
      </c>
      <c r="B377" s="43" t="s">
        <v>622</v>
      </c>
      <c r="C377" s="42"/>
      <c r="D377" s="44"/>
      <c r="E377" s="49"/>
      <c r="F377" s="49"/>
      <c r="G377" s="49"/>
      <c r="H377" s="3" t="s">
        <v>309</v>
      </c>
    </row>
    <row r="378" spans="1:8" x14ac:dyDescent="0.25">
      <c r="A378" s="42"/>
      <c r="B378" s="43" t="s">
        <v>591</v>
      </c>
      <c r="C378" s="42"/>
      <c r="D378" s="42"/>
      <c r="E378" s="50"/>
      <c r="F378" s="50"/>
      <c r="G378" s="50"/>
    </row>
    <row r="379" spans="1:8" x14ac:dyDescent="0.25">
      <c r="A379" s="42"/>
      <c r="B379" s="46" t="s">
        <v>1373</v>
      </c>
      <c r="C379" s="42"/>
      <c r="D379" s="42" t="s">
        <v>9</v>
      </c>
      <c r="E379" s="45">
        <v>13</v>
      </c>
      <c r="F379" s="45">
        <f>F382/F385*100</f>
        <v>6.7848083931005734</v>
      </c>
      <c r="G379" s="45" t="e">
        <f>G382/G385*100</f>
        <v>#DIV/0!</v>
      </c>
    </row>
    <row r="380" spans="1:8" x14ac:dyDescent="0.25">
      <c r="A380" s="42"/>
      <c r="B380" s="46" t="s">
        <v>1375</v>
      </c>
      <c r="C380" s="42"/>
      <c r="D380" s="42" t="s">
        <v>9</v>
      </c>
      <c r="E380" s="45">
        <v>100</v>
      </c>
      <c r="F380" s="45">
        <f>F383/F386*100</f>
        <v>100</v>
      </c>
      <c r="G380" s="45" t="e">
        <f>G383/G386*100</f>
        <v>#DIV/0!</v>
      </c>
    </row>
    <row r="381" spans="1:8" ht="105" x14ac:dyDescent="0.25">
      <c r="A381" s="6"/>
      <c r="B381" s="16" t="s">
        <v>624</v>
      </c>
      <c r="C381" s="6" t="s">
        <v>625</v>
      </c>
      <c r="D381" s="12" t="s">
        <v>1310</v>
      </c>
      <c r="E381" s="11"/>
      <c r="F381" s="11"/>
      <c r="G381" s="11"/>
    </row>
    <row r="382" spans="1:8" x14ac:dyDescent="0.25">
      <c r="A382" s="6"/>
      <c r="B382" s="16" t="s">
        <v>1373</v>
      </c>
      <c r="C382" s="6"/>
      <c r="D382" s="12"/>
      <c r="E382" s="11"/>
      <c r="F382" s="9">
        <v>197977.9</v>
      </c>
      <c r="G382" s="9"/>
    </row>
    <row r="383" spans="1:8" x14ac:dyDescent="0.25">
      <c r="A383" s="6"/>
      <c r="B383" s="16" t="s">
        <v>1375</v>
      </c>
      <c r="C383" s="6"/>
      <c r="D383" s="12"/>
      <c r="E383" s="11"/>
      <c r="F383" s="11">
        <v>3132</v>
      </c>
      <c r="G383" s="11"/>
    </row>
    <row r="384" spans="1:8" ht="90" x14ac:dyDescent="0.25">
      <c r="A384" s="6"/>
      <c r="B384" s="16" t="s">
        <v>626</v>
      </c>
      <c r="C384" s="6" t="s">
        <v>627</v>
      </c>
      <c r="D384" s="12" t="s">
        <v>1310</v>
      </c>
      <c r="E384" s="11"/>
      <c r="F384" s="11"/>
      <c r="G384" s="11"/>
    </row>
    <row r="385" spans="1:8" x14ac:dyDescent="0.25">
      <c r="A385" s="6"/>
      <c r="B385" s="16" t="s">
        <v>1373</v>
      </c>
      <c r="C385" s="6"/>
      <c r="D385" s="12"/>
      <c r="E385" s="11"/>
      <c r="F385" s="9">
        <v>2917958.6</v>
      </c>
      <c r="G385" s="9"/>
    </row>
    <row r="386" spans="1:8" x14ac:dyDescent="0.25">
      <c r="A386" s="6"/>
      <c r="B386" s="16" t="s">
        <v>1375</v>
      </c>
      <c r="C386" s="6"/>
      <c r="D386" s="12"/>
      <c r="E386" s="11"/>
      <c r="F386" s="11">
        <v>3132</v>
      </c>
      <c r="G386" s="11"/>
    </row>
    <row r="387" spans="1:8" x14ac:dyDescent="0.25">
      <c r="A387" s="44"/>
      <c r="B387" s="43" t="s">
        <v>623</v>
      </c>
      <c r="C387" s="42"/>
      <c r="D387" s="42"/>
      <c r="E387" s="50"/>
      <c r="F387" s="50"/>
      <c r="G387" s="50"/>
    </row>
    <row r="388" spans="1:8" x14ac:dyDescent="0.25">
      <c r="A388" s="44"/>
      <c r="B388" s="46" t="s">
        <v>1373</v>
      </c>
      <c r="C388" s="42"/>
      <c r="D388" s="42" t="s">
        <v>9</v>
      </c>
      <c r="E388" s="45">
        <v>0</v>
      </c>
      <c r="F388" s="45">
        <v>0</v>
      </c>
      <c r="G388" s="45">
        <v>0</v>
      </c>
    </row>
    <row r="389" spans="1:8" x14ac:dyDescent="0.25">
      <c r="A389" s="44"/>
      <c r="B389" s="46" t="s">
        <v>1375</v>
      </c>
      <c r="C389" s="42"/>
      <c r="D389" s="42" t="s">
        <v>9</v>
      </c>
      <c r="E389" s="45">
        <v>0</v>
      </c>
      <c r="F389" s="45">
        <v>0</v>
      </c>
      <c r="G389" s="45">
        <v>0</v>
      </c>
    </row>
    <row r="390" spans="1:8" ht="90" x14ac:dyDescent="0.25">
      <c r="A390" s="8"/>
      <c r="B390" s="16" t="s">
        <v>628</v>
      </c>
      <c r="C390" s="6" t="s">
        <v>629</v>
      </c>
      <c r="D390" s="12" t="s">
        <v>1310</v>
      </c>
      <c r="E390" s="11"/>
      <c r="F390" s="11"/>
      <c r="G390" s="11"/>
    </row>
    <row r="391" spans="1:8" x14ac:dyDescent="0.25">
      <c r="A391" s="8"/>
      <c r="B391" s="16" t="s">
        <v>1373</v>
      </c>
      <c r="C391" s="6"/>
      <c r="D391" s="12"/>
      <c r="E391" s="11"/>
      <c r="F391" s="9"/>
      <c r="G391" s="9"/>
    </row>
    <row r="392" spans="1:8" x14ac:dyDescent="0.25">
      <c r="A392" s="8"/>
      <c r="B392" s="16" t="s">
        <v>1375</v>
      </c>
      <c r="C392" s="6"/>
      <c r="D392" s="12"/>
      <c r="E392" s="11"/>
      <c r="F392" s="9"/>
      <c r="G392" s="9"/>
    </row>
    <row r="393" spans="1:8" ht="75" x14ac:dyDescent="0.25">
      <c r="A393" s="8"/>
      <c r="B393" s="16" t="s">
        <v>630</v>
      </c>
      <c r="C393" s="6" t="s">
        <v>631</v>
      </c>
      <c r="D393" s="12" t="s">
        <v>1310</v>
      </c>
      <c r="E393" s="11"/>
      <c r="F393" s="11"/>
      <c r="G393" s="11"/>
    </row>
    <row r="394" spans="1:8" x14ac:dyDescent="0.25">
      <c r="A394" s="8"/>
      <c r="B394" s="16" t="s">
        <v>1373</v>
      </c>
      <c r="C394" s="6"/>
      <c r="D394" s="12"/>
      <c r="E394" s="11"/>
      <c r="F394" s="9"/>
      <c r="G394" s="9"/>
    </row>
    <row r="395" spans="1:8" x14ac:dyDescent="0.25">
      <c r="A395" s="8"/>
      <c r="B395" s="16" t="s">
        <v>1375</v>
      </c>
      <c r="C395" s="6"/>
      <c r="D395" s="12"/>
      <c r="E395" s="11"/>
      <c r="F395" s="9"/>
      <c r="G395" s="9"/>
    </row>
    <row r="396" spans="1:8" ht="30" x14ac:dyDescent="0.25">
      <c r="A396" s="42" t="s">
        <v>632</v>
      </c>
      <c r="B396" s="43" t="s">
        <v>1331</v>
      </c>
      <c r="C396" s="42"/>
      <c r="D396" s="44"/>
      <c r="E396" s="49"/>
      <c r="F396" s="49"/>
      <c r="G396" s="49"/>
    </row>
    <row r="397" spans="1:8" ht="135" x14ac:dyDescent="0.25">
      <c r="A397" s="44"/>
      <c r="B397" s="43" t="s">
        <v>633</v>
      </c>
      <c r="C397" s="42"/>
      <c r="D397" s="42" t="s">
        <v>1310</v>
      </c>
      <c r="E397" s="45">
        <v>188.48</v>
      </c>
      <c r="F397" s="45">
        <f>F398/(F399+F400+F401+F402+F403+F404+F405+F406)</f>
        <v>0</v>
      </c>
      <c r="G397" s="45" t="e">
        <f>G398/(G399+G400+G401+G402+G403+G404+G405+G406)</f>
        <v>#DIV/0!</v>
      </c>
      <c r="H397" s="3" t="s">
        <v>640</v>
      </c>
    </row>
    <row r="398" spans="1:8" ht="60" x14ac:dyDescent="0.25">
      <c r="A398" s="8"/>
      <c r="B398" s="16" t="s">
        <v>634</v>
      </c>
      <c r="C398" s="6" t="s">
        <v>613</v>
      </c>
      <c r="D398" s="12" t="s">
        <v>1310</v>
      </c>
      <c r="E398" s="11"/>
      <c r="F398" s="11">
        <v>0</v>
      </c>
      <c r="G398" s="11"/>
    </row>
    <row r="399" spans="1:8" ht="60" x14ac:dyDescent="0.25">
      <c r="A399" s="8"/>
      <c r="B399" s="16" t="s">
        <v>462</v>
      </c>
      <c r="C399" s="6" t="s">
        <v>401</v>
      </c>
      <c r="D399" s="12" t="s">
        <v>1117</v>
      </c>
      <c r="E399" s="11"/>
      <c r="F399" s="11">
        <v>6084</v>
      </c>
      <c r="G399" s="11"/>
    </row>
    <row r="400" spans="1:8" ht="60" x14ac:dyDescent="0.25">
      <c r="A400" s="8"/>
      <c r="B400" s="16" t="s">
        <v>463</v>
      </c>
      <c r="C400" s="6" t="s">
        <v>402</v>
      </c>
      <c r="D400" s="12" t="s">
        <v>1117</v>
      </c>
      <c r="E400" s="11"/>
      <c r="F400" s="11">
        <v>425</v>
      </c>
      <c r="G400" s="11"/>
    </row>
    <row r="401" spans="1:8" ht="60" x14ac:dyDescent="0.25">
      <c r="A401" s="8"/>
      <c r="B401" s="16" t="s">
        <v>464</v>
      </c>
      <c r="C401" s="6" t="s">
        <v>465</v>
      </c>
      <c r="D401" s="12" t="s">
        <v>1117</v>
      </c>
      <c r="E401" s="11"/>
      <c r="F401" s="11">
        <v>0</v>
      </c>
      <c r="G401" s="11"/>
    </row>
    <row r="402" spans="1:8" ht="60" x14ac:dyDescent="0.25">
      <c r="A402" s="8"/>
      <c r="B402" s="16" t="s">
        <v>466</v>
      </c>
      <c r="C402" s="6" t="s">
        <v>386</v>
      </c>
      <c r="D402" s="12" t="s">
        <v>1117</v>
      </c>
      <c r="E402" s="11"/>
      <c r="F402" s="11">
        <v>0</v>
      </c>
      <c r="G402" s="11"/>
    </row>
    <row r="403" spans="1:8" ht="60" x14ac:dyDescent="0.25">
      <c r="A403" s="8"/>
      <c r="B403" s="16" t="s">
        <v>467</v>
      </c>
      <c r="C403" s="6" t="s">
        <v>385</v>
      </c>
      <c r="D403" s="12" t="s">
        <v>1117</v>
      </c>
      <c r="E403" s="11"/>
      <c r="F403" s="11">
        <v>0</v>
      </c>
      <c r="G403" s="11"/>
    </row>
    <row r="404" spans="1:8" ht="60" x14ac:dyDescent="0.25">
      <c r="A404" s="8"/>
      <c r="B404" s="16" t="s">
        <v>468</v>
      </c>
      <c r="C404" s="6" t="s">
        <v>387</v>
      </c>
      <c r="D404" s="12" t="s">
        <v>1117</v>
      </c>
      <c r="E404" s="11"/>
      <c r="F404" s="11">
        <v>0</v>
      </c>
      <c r="G404" s="11"/>
    </row>
    <row r="405" spans="1:8" ht="60" x14ac:dyDescent="0.25">
      <c r="A405" s="8"/>
      <c r="B405" s="16" t="s">
        <v>469</v>
      </c>
      <c r="C405" s="6" t="s">
        <v>470</v>
      </c>
      <c r="D405" s="12" t="s">
        <v>1117</v>
      </c>
      <c r="E405" s="11"/>
      <c r="F405" s="11">
        <v>0</v>
      </c>
      <c r="G405" s="11"/>
    </row>
    <row r="406" spans="1:8" ht="45" x14ac:dyDescent="0.25">
      <c r="A406" s="8"/>
      <c r="B406" s="16" t="s">
        <v>635</v>
      </c>
      <c r="C406" s="6" t="s">
        <v>472</v>
      </c>
      <c r="D406" s="12" t="s">
        <v>1117</v>
      </c>
      <c r="E406" s="11"/>
      <c r="F406" s="11">
        <v>155</v>
      </c>
      <c r="G406" s="11"/>
    </row>
    <row r="407" spans="1:8" ht="120" x14ac:dyDescent="0.25">
      <c r="A407" s="44"/>
      <c r="B407" s="43" t="s">
        <v>639</v>
      </c>
      <c r="C407" s="42"/>
      <c r="D407" s="42"/>
      <c r="E407" s="45"/>
      <c r="F407" s="45"/>
      <c r="G407" s="45"/>
      <c r="H407" s="3" t="s">
        <v>641</v>
      </c>
    </row>
    <row r="408" spans="1:8" x14ac:dyDescent="0.25">
      <c r="A408" s="44"/>
      <c r="B408" s="46" t="s">
        <v>1373</v>
      </c>
      <c r="C408" s="42"/>
      <c r="D408" s="42" t="s">
        <v>1310</v>
      </c>
      <c r="E408" s="45">
        <v>387.3</v>
      </c>
      <c r="F408" s="45">
        <v>428.31</v>
      </c>
      <c r="G408" s="45">
        <v>428.31</v>
      </c>
      <c r="H408" s="3"/>
    </row>
    <row r="409" spans="1:8" x14ac:dyDescent="0.25">
      <c r="A409" s="44"/>
      <c r="B409" s="46" t="s">
        <v>1375</v>
      </c>
      <c r="C409" s="42"/>
      <c r="D409" s="42" t="s">
        <v>1310</v>
      </c>
      <c r="E409" s="45">
        <v>29.2</v>
      </c>
      <c r="F409" s="45">
        <v>37.46</v>
      </c>
      <c r="G409" s="45">
        <v>37.46</v>
      </c>
      <c r="H409" s="3"/>
    </row>
    <row r="410" spans="1:8" ht="75" x14ac:dyDescent="0.25">
      <c r="A410" s="8"/>
      <c r="B410" s="16" t="s">
        <v>636</v>
      </c>
      <c r="C410" s="6" t="s">
        <v>627</v>
      </c>
      <c r="D410" s="12" t="s">
        <v>1310</v>
      </c>
      <c r="E410" s="11"/>
      <c r="F410" s="11"/>
      <c r="G410" s="11"/>
    </row>
    <row r="411" spans="1:8" x14ac:dyDescent="0.25">
      <c r="A411" s="8"/>
      <c r="B411" s="16" t="s">
        <v>1373</v>
      </c>
      <c r="C411" s="6"/>
      <c r="D411" s="12"/>
      <c r="E411" s="11"/>
      <c r="F411" s="11">
        <v>4155935.7</v>
      </c>
      <c r="G411" s="11"/>
    </row>
    <row r="412" spans="1:8" x14ac:dyDescent="0.25">
      <c r="A412" s="8"/>
      <c r="B412" s="16" t="s">
        <v>1375</v>
      </c>
      <c r="C412" s="6"/>
      <c r="D412" s="12"/>
      <c r="E412" s="11"/>
      <c r="F412" s="11">
        <v>3132</v>
      </c>
      <c r="G412" s="11"/>
    </row>
    <row r="413" spans="1:8" ht="75" x14ac:dyDescent="0.25">
      <c r="A413" s="8"/>
      <c r="B413" s="16" t="s">
        <v>637</v>
      </c>
      <c r="C413" s="6" t="s">
        <v>638</v>
      </c>
      <c r="D413" s="12" t="s">
        <v>1117</v>
      </c>
      <c r="E413" s="11"/>
      <c r="F413" s="11"/>
      <c r="G413" s="11"/>
    </row>
    <row r="414" spans="1:8" x14ac:dyDescent="0.25">
      <c r="A414" s="8"/>
      <c r="B414" s="16" t="s">
        <v>1373</v>
      </c>
      <c r="C414" s="6"/>
      <c r="D414" s="12"/>
      <c r="E414" s="11"/>
      <c r="F414" s="11">
        <v>10295</v>
      </c>
      <c r="G414" s="11"/>
    </row>
    <row r="415" spans="1:8" x14ac:dyDescent="0.25">
      <c r="A415" s="8"/>
      <c r="B415" s="16" t="s">
        <v>1375</v>
      </c>
      <c r="C415" s="6"/>
      <c r="D415" s="12"/>
      <c r="E415" s="11"/>
      <c r="F415" s="11">
        <v>104</v>
      </c>
      <c r="G415" s="11"/>
    </row>
    <row r="416" spans="1:8" ht="60" x14ac:dyDescent="0.25">
      <c r="A416" s="10" t="s">
        <v>669</v>
      </c>
      <c r="B416" s="17" t="s">
        <v>642</v>
      </c>
      <c r="C416" s="8"/>
      <c r="D416" s="8"/>
      <c r="E416" s="8"/>
      <c r="F416" s="8"/>
      <c r="G416" s="8"/>
    </row>
    <row r="417" spans="1:8" ht="90" x14ac:dyDescent="0.25">
      <c r="A417" s="42" t="s">
        <v>670</v>
      </c>
      <c r="B417" s="43" t="s">
        <v>643</v>
      </c>
      <c r="C417" s="44"/>
      <c r="D417" s="42"/>
      <c r="E417" s="50"/>
      <c r="F417" s="50"/>
      <c r="G417" s="50"/>
      <c r="H417" s="3" t="s">
        <v>309</v>
      </c>
    </row>
    <row r="418" spans="1:8" x14ac:dyDescent="0.25">
      <c r="A418" s="42"/>
      <c r="B418" s="46" t="s">
        <v>1373</v>
      </c>
      <c r="C418" s="44"/>
      <c r="D418" s="42" t="s">
        <v>9</v>
      </c>
      <c r="E418" s="45">
        <v>0</v>
      </c>
      <c r="F418" s="45">
        <v>12.5</v>
      </c>
      <c r="G418" s="45" t="e">
        <f>G421/G424*100</f>
        <v>#DIV/0!</v>
      </c>
      <c r="H418" s="3"/>
    </row>
    <row r="419" spans="1:8" x14ac:dyDescent="0.25">
      <c r="A419" s="42"/>
      <c r="B419" s="46" t="s">
        <v>1375</v>
      </c>
      <c r="C419" s="44"/>
      <c r="D419" s="42" t="s">
        <v>9</v>
      </c>
      <c r="E419" s="45">
        <v>0</v>
      </c>
      <c r="F419" s="45" t="e">
        <f>F422/F425*100</f>
        <v>#DIV/0!</v>
      </c>
      <c r="G419" s="45" t="e">
        <f>G422/G425*100</f>
        <v>#DIV/0!</v>
      </c>
      <c r="H419" s="3"/>
    </row>
    <row r="420" spans="1:8" ht="60" x14ac:dyDescent="0.25">
      <c r="A420" s="8"/>
      <c r="B420" s="16" t="s">
        <v>644</v>
      </c>
      <c r="C420" s="6" t="s">
        <v>645</v>
      </c>
      <c r="D420" s="12" t="s">
        <v>1308</v>
      </c>
      <c r="E420" s="11"/>
      <c r="F420" s="11"/>
      <c r="G420" s="11"/>
    </row>
    <row r="421" spans="1:8" x14ac:dyDescent="0.25">
      <c r="A421" s="8"/>
      <c r="B421" s="16" t="s">
        <v>1373</v>
      </c>
      <c r="C421" s="6"/>
      <c r="D421" s="12"/>
      <c r="E421" s="11"/>
      <c r="F421" s="11">
        <v>8</v>
      </c>
      <c r="G421" s="11"/>
    </row>
    <row r="422" spans="1:8" x14ac:dyDescent="0.25">
      <c r="A422" s="8"/>
      <c r="B422" s="16" t="s">
        <v>1375</v>
      </c>
      <c r="C422" s="6"/>
      <c r="D422" s="12"/>
      <c r="E422" s="11"/>
      <c r="F422" s="11">
        <v>2</v>
      </c>
      <c r="G422" s="11"/>
    </row>
    <row r="423" spans="1:8" ht="45" x14ac:dyDescent="0.25">
      <c r="A423" s="8"/>
      <c r="B423" s="16" t="s">
        <v>646</v>
      </c>
      <c r="C423" s="6" t="s">
        <v>647</v>
      </c>
      <c r="D423" s="12" t="s">
        <v>1308</v>
      </c>
      <c r="E423" s="11"/>
      <c r="F423" s="11"/>
      <c r="G423" s="11"/>
    </row>
    <row r="424" spans="1:8" x14ac:dyDescent="0.25">
      <c r="A424" s="8"/>
      <c r="B424" s="16" t="s">
        <v>1373</v>
      </c>
      <c r="C424" s="6"/>
      <c r="D424" s="12"/>
      <c r="E424" s="11"/>
      <c r="F424" s="11">
        <v>28</v>
      </c>
      <c r="G424" s="11"/>
    </row>
    <row r="425" spans="1:8" x14ac:dyDescent="0.25">
      <c r="A425" s="8"/>
      <c r="B425" s="16" t="s">
        <v>1375</v>
      </c>
      <c r="C425" s="6"/>
      <c r="D425" s="12"/>
      <c r="E425" s="11"/>
      <c r="F425" s="11">
        <v>0</v>
      </c>
      <c r="G425" s="11"/>
    </row>
    <row r="426" spans="1:8" ht="105" x14ac:dyDescent="0.25">
      <c r="A426" s="108" t="s">
        <v>1701</v>
      </c>
      <c r="B426" s="100" t="s">
        <v>1702</v>
      </c>
      <c r="C426" s="124"/>
      <c r="D426" s="108" t="s">
        <v>9</v>
      </c>
      <c r="E426" s="147" t="e">
        <f>E427/E428*100</f>
        <v>#DIV/0!</v>
      </c>
      <c r="F426" s="147" t="e">
        <f t="shared" ref="F426:G426" si="9">F427/F428*100</f>
        <v>#DIV/0!</v>
      </c>
      <c r="G426" s="147" t="e">
        <f t="shared" si="9"/>
        <v>#DIV/0!</v>
      </c>
    </row>
    <row r="427" spans="1:8" ht="90" x14ac:dyDescent="0.25">
      <c r="A427" s="108"/>
      <c r="B427" s="100" t="s">
        <v>1703</v>
      </c>
      <c r="C427" s="124"/>
      <c r="D427" s="108" t="s">
        <v>1308</v>
      </c>
      <c r="E427" s="147"/>
      <c r="F427" s="147"/>
      <c r="G427" s="147"/>
    </row>
    <row r="428" spans="1:8" x14ac:dyDescent="0.25">
      <c r="A428" s="108"/>
      <c r="B428" s="100" t="s">
        <v>1704</v>
      </c>
      <c r="C428" s="124"/>
      <c r="D428" s="108" t="s">
        <v>1308</v>
      </c>
      <c r="E428" s="147"/>
      <c r="F428" s="147"/>
      <c r="G428" s="147"/>
    </row>
    <row r="429" spans="1:8" ht="60" x14ac:dyDescent="0.25">
      <c r="A429" s="47" t="s">
        <v>648</v>
      </c>
      <c r="B429" s="48" t="s">
        <v>649</v>
      </c>
      <c r="C429" s="44"/>
      <c r="D429" s="44"/>
      <c r="E429" s="44"/>
      <c r="F429" s="44"/>
      <c r="G429" s="44"/>
    </row>
    <row r="430" spans="1:8" ht="75" x14ac:dyDescent="0.25">
      <c r="A430" s="42" t="s">
        <v>651</v>
      </c>
      <c r="B430" s="43" t="s">
        <v>650</v>
      </c>
      <c r="C430" s="42"/>
      <c r="D430" s="42"/>
      <c r="E430" s="50"/>
      <c r="F430" s="50"/>
      <c r="G430" s="50"/>
      <c r="H430" s="3" t="s">
        <v>662</v>
      </c>
    </row>
    <row r="431" spans="1:8" x14ac:dyDescent="0.25">
      <c r="A431" s="42"/>
      <c r="B431" s="43" t="s">
        <v>652</v>
      </c>
      <c r="C431" s="42"/>
      <c r="D431" s="42"/>
      <c r="E431" s="50"/>
      <c r="F431" s="50"/>
      <c r="G431" s="50"/>
    </row>
    <row r="432" spans="1:8" x14ac:dyDescent="0.25">
      <c r="A432" s="42"/>
      <c r="B432" s="46" t="s">
        <v>1373</v>
      </c>
      <c r="C432" s="42"/>
      <c r="D432" s="42" t="s">
        <v>9</v>
      </c>
      <c r="E432" s="45">
        <v>76.989999999999995</v>
      </c>
      <c r="F432" s="45">
        <f>F435/F438*100</f>
        <v>72.454078876283091</v>
      </c>
      <c r="G432" s="45" t="e">
        <f>G435/G438*100</f>
        <v>#DIV/0!</v>
      </c>
    </row>
    <row r="433" spans="1:7" x14ac:dyDescent="0.25">
      <c r="A433" s="42"/>
      <c r="B433" s="46" t="s">
        <v>1375</v>
      </c>
      <c r="C433" s="42"/>
      <c r="D433" s="42" t="s">
        <v>9</v>
      </c>
      <c r="E433" s="45">
        <v>100</v>
      </c>
      <c r="F433" s="45">
        <f>F436/F439*100</f>
        <v>100</v>
      </c>
      <c r="G433" s="45" t="e">
        <f>G436/G439*100</f>
        <v>#DIV/0!</v>
      </c>
    </row>
    <row r="434" spans="1:7" ht="75" x14ac:dyDescent="0.25">
      <c r="A434" s="6"/>
      <c r="B434" s="16" t="s">
        <v>653</v>
      </c>
      <c r="C434" s="6" t="s">
        <v>654</v>
      </c>
      <c r="D434" s="12" t="s">
        <v>1307</v>
      </c>
      <c r="E434" s="11"/>
      <c r="F434" s="11"/>
      <c r="G434" s="11"/>
    </row>
    <row r="435" spans="1:7" x14ac:dyDescent="0.25">
      <c r="A435" s="6"/>
      <c r="B435" s="16" t="s">
        <v>1373</v>
      </c>
      <c r="C435" s="6"/>
      <c r="D435" s="12"/>
      <c r="E435" s="11"/>
      <c r="F435" s="11">
        <v>182393</v>
      </c>
      <c r="G435" s="11"/>
    </row>
    <row r="436" spans="1:7" x14ac:dyDescent="0.25">
      <c r="A436" s="6"/>
      <c r="B436" s="16" t="s">
        <v>1375</v>
      </c>
      <c r="C436" s="6"/>
      <c r="D436" s="12"/>
      <c r="E436" s="11"/>
      <c r="F436" s="11">
        <v>4323</v>
      </c>
      <c r="G436" s="11"/>
    </row>
    <row r="437" spans="1:7" ht="75" x14ac:dyDescent="0.25">
      <c r="A437" s="6"/>
      <c r="B437" s="16" t="s">
        <v>655</v>
      </c>
      <c r="C437" s="6" t="s">
        <v>656</v>
      </c>
      <c r="D437" s="12" t="s">
        <v>1307</v>
      </c>
      <c r="E437" s="11"/>
      <c r="F437" s="11"/>
      <c r="G437" s="11"/>
    </row>
    <row r="438" spans="1:7" x14ac:dyDescent="0.25">
      <c r="A438" s="6"/>
      <c r="B438" s="16" t="s">
        <v>1373</v>
      </c>
      <c r="C438" s="6"/>
      <c r="D438" s="12"/>
      <c r="E438" s="11"/>
      <c r="F438" s="11">
        <v>251736</v>
      </c>
      <c r="G438" s="11"/>
    </row>
    <row r="439" spans="1:7" x14ac:dyDescent="0.25">
      <c r="A439" s="6"/>
      <c r="B439" s="16" t="s">
        <v>1375</v>
      </c>
      <c r="C439" s="6"/>
      <c r="D439" s="12"/>
      <c r="E439" s="11"/>
      <c r="F439" s="11">
        <v>4323</v>
      </c>
      <c r="G439" s="11"/>
    </row>
    <row r="440" spans="1:7" x14ac:dyDescent="0.25">
      <c r="A440" s="42"/>
      <c r="B440" s="43" t="s">
        <v>657</v>
      </c>
      <c r="C440" s="42"/>
      <c r="D440" s="42"/>
      <c r="E440" s="50"/>
      <c r="F440" s="50"/>
      <c r="G440" s="50"/>
    </row>
    <row r="441" spans="1:7" x14ac:dyDescent="0.25">
      <c r="A441" s="42"/>
      <c r="B441" s="46" t="s">
        <v>1373</v>
      </c>
      <c r="C441" s="42"/>
      <c r="D441" s="42" t="s">
        <v>9</v>
      </c>
      <c r="E441" s="45">
        <v>87.98</v>
      </c>
      <c r="F441" s="45">
        <f>F444/F447*100</f>
        <v>72.408239382893953</v>
      </c>
      <c r="G441" s="45" t="e">
        <f>G444/G447*100</f>
        <v>#DIV/0!</v>
      </c>
    </row>
    <row r="442" spans="1:7" x14ac:dyDescent="0.25">
      <c r="A442" s="42"/>
      <c r="B442" s="46" t="s">
        <v>1375</v>
      </c>
      <c r="C442" s="42"/>
      <c r="D442" s="42" t="s">
        <v>9</v>
      </c>
      <c r="E442" s="45">
        <v>0</v>
      </c>
      <c r="F442" s="45">
        <v>0</v>
      </c>
      <c r="G442" s="45" t="e">
        <f>G445/G448*100</f>
        <v>#DIV/0!</v>
      </c>
    </row>
    <row r="443" spans="1:7" ht="75" x14ac:dyDescent="0.25">
      <c r="A443" s="6"/>
      <c r="B443" s="16" t="s">
        <v>658</v>
      </c>
      <c r="C443" s="6" t="s">
        <v>659</v>
      </c>
      <c r="D443" s="12" t="s">
        <v>1307</v>
      </c>
      <c r="E443" s="11"/>
      <c r="F443" s="11"/>
      <c r="G443" s="11"/>
    </row>
    <row r="444" spans="1:7" x14ac:dyDescent="0.25">
      <c r="A444" s="6"/>
      <c r="B444" s="16" t="s">
        <v>1373</v>
      </c>
      <c r="C444" s="6"/>
      <c r="D444" s="12"/>
      <c r="E444" s="11"/>
      <c r="F444" s="11">
        <v>42710</v>
      </c>
      <c r="G444" s="11"/>
    </row>
    <row r="445" spans="1:7" x14ac:dyDescent="0.25">
      <c r="A445" s="6"/>
      <c r="B445" s="16" t="s">
        <v>1375</v>
      </c>
      <c r="C445" s="6"/>
      <c r="D445" s="12"/>
      <c r="E445" s="11"/>
      <c r="F445" s="11">
        <v>0</v>
      </c>
      <c r="G445" s="11"/>
    </row>
    <row r="446" spans="1:7" ht="75" x14ac:dyDescent="0.25">
      <c r="A446" s="6"/>
      <c r="B446" s="16" t="s">
        <v>660</v>
      </c>
      <c r="C446" s="6" t="s">
        <v>661</v>
      </c>
      <c r="D446" s="12" t="s">
        <v>1307</v>
      </c>
      <c r="E446" s="11"/>
      <c r="F446" s="11"/>
      <c r="G446" s="11"/>
    </row>
    <row r="447" spans="1:7" x14ac:dyDescent="0.25">
      <c r="A447" s="6"/>
      <c r="B447" s="16" t="s">
        <v>1373</v>
      </c>
      <c r="C447" s="6"/>
      <c r="D447" s="12"/>
      <c r="E447" s="11"/>
      <c r="F447" s="11">
        <v>58985</v>
      </c>
      <c r="G447" s="11"/>
    </row>
    <row r="448" spans="1:7" x14ac:dyDescent="0.25">
      <c r="A448" s="6"/>
      <c r="B448" s="16" t="s">
        <v>1375</v>
      </c>
      <c r="C448" s="6"/>
      <c r="D448" s="12"/>
      <c r="E448" s="11"/>
      <c r="F448" s="11">
        <v>0</v>
      </c>
      <c r="G448" s="11"/>
    </row>
    <row r="449" spans="1:8" ht="75" x14ac:dyDescent="0.25">
      <c r="A449" s="42" t="s">
        <v>664</v>
      </c>
      <c r="B449" s="43" t="s">
        <v>663</v>
      </c>
      <c r="C449" s="42"/>
      <c r="D449" s="42" t="s">
        <v>9</v>
      </c>
      <c r="E449" s="45">
        <v>0</v>
      </c>
      <c r="F449" s="45">
        <v>0</v>
      </c>
      <c r="G449" s="45">
        <v>0</v>
      </c>
      <c r="H449" s="3" t="s">
        <v>151</v>
      </c>
    </row>
    <row r="450" spans="1:8" ht="60" x14ac:dyDescent="0.25">
      <c r="A450" s="6"/>
      <c r="B450" s="16" t="s">
        <v>665</v>
      </c>
      <c r="C450" s="6" t="s">
        <v>666</v>
      </c>
      <c r="D450" s="12" t="s">
        <v>1308</v>
      </c>
      <c r="E450" s="11"/>
      <c r="F450" s="11">
        <v>0</v>
      </c>
      <c r="G450" s="11"/>
    </row>
    <row r="451" spans="1:8" ht="45" x14ac:dyDescent="0.25">
      <c r="A451" s="6"/>
      <c r="B451" s="16" t="s">
        <v>667</v>
      </c>
      <c r="C451" s="6" t="s">
        <v>668</v>
      </c>
      <c r="D451" s="12" t="s">
        <v>1308</v>
      </c>
      <c r="E451" s="11"/>
      <c r="F451" s="11">
        <v>16</v>
      </c>
      <c r="G451" s="11"/>
    </row>
    <row r="452" spans="1:8" ht="75" x14ac:dyDescent="0.25">
      <c r="A452" s="42" t="s">
        <v>672</v>
      </c>
      <c r="B452" s="43" t="s">
        <v>671</v>
      </c>
      <c r="C452" s="42"/>
      <c r="D452" s="42" t="s">
        <v>9</v>
      </c>
      <c r="E452" s="45">
        <v>0</v>
      </c>
      <c r="F452" s="45">
        <v>0</v>
      </c>
      <c r="G452" s="45">
        <v>0</v>
      </c>
      <c r="H452" s="3" t="s">
        <v>151</v>
      </c>
    </row>
    <row r="453" spans="1:8" ht="60" x14ac:dyDescent="0.25">
      <c r="A453" s="6"/>
      <c r="B453" s="16" t="s">
        <v>674</v>
      </c>
      <c r="C453" s="6" t="s">
        <v>675</v>
      </c>
      <c r="D453" s="12" t="s">
        <v>1308</v>
      </c>
      <c r="E453" s="11"/>
      <c r="F453" s="11">
        <v>0</v>
      </c>
      <c r="G453" s="11"/>
    </row>
    <row r="454" spans="1:8" ht="60" x14ac:dyDescent="0.25">
      <c r="A454" s="6"/>
      <c r="B454" s="16" t="s">
        <v>673</v>
      </c>
      <c r="C454" s="6" t="s">
        <v>668</v>
      </c>
      <c r="D454" s="12" t="s">
        <v>1308</v>
      </c>
      <c r="E454" s="11"/>
      <c r="F454" s="11">
        <v>16</v>
      </c>
      <c r="G454" s="11"/>
    </row>
    <row r="455" spans="1:8" ht="75" x14ac:dyDescent="0.25">
      <c r="A455" s="42" t="s">
        <v>676</v>
      </c>
      <c r="B455" s="43" t="s">
        <v>677</v>
      </c>
      <c r="C455" s="42"/>
      <c r="D455" s="42"/>
      <c r="E455" s="50"/>
      <c r="F455" s="50"/>
      <c r="G455" s="50"/>
      <c r="H455" s="3" t="s">
        <v>309</v>
      </c>
    </row>
    <row r="456" spans="1:8" x14ac:dyDescent="0.25">
      <c r="A456" s="42"/>
      <c r="B456" s="46" t="s">
        <v>1373</v>
      </c>
      <c r="C456" s="42"/>
      <c r="D456" s="42" t="s">
        <v>9</v>
      </c>
      <c r="E456" s="45">
        <v>0.23</v>
      </c>
      <c r="F456" s="45">
        <f>F459/F462*100</f>
        <v>1.3843868179362506</v>
      </c>
      <c r="G456" s="45" t="e">
        <f>G459/G462*100</f>
        <v>#DIV/0!</v>
      </c>
      <c r="H456" s="3"/>
    </row>
    <row r="457" spans="1:8" x14ac:dyDescent="0.25">
      <c r="A457" s="42"/>
      <c r="B457" s="46" t="s">
        <v>1375</v>
      </c>
      <c r="C457" s="42"/>
      <c r="D457" s="42" t="s">
        <v>9</v>
      </c>
      <c r="E457" s="45">
        <v>0</v>
      </c>
      <c r="F457" s="45">
        <f>F460/F463*100</f>
        <v>0</v>
      </c>
      <c r="G457" s="45" t="e">
        <f>G460/G463*100</f>
        <v>#DIV/0!</v>
      </c>
      <c r="H457" s="3"/>
    </row>
    <row r="458" spans="1:8" ht="75" x14ac:dyDescent="0.25">
      <c r="A458" s="6"/>
      <c r="B458" s="16" t="s">
        <v>678</v>
      </c>
      <c r="C458" s="6" t="s">
        <v>679</v>
      </c>
      <c r="D458" s="12" t="s">
        <v>1307</v>
      </c>
      <c r="E458" s="11"/>
      <c r="F458" s="11"/>
      <c r="G458" s="11"/>
    </row>
    <row r="459" spans="1:8" x14ac:dyDescent="0.25">
      <c r="A459" s="6"/>
      <c r="B459" s="16" t="s">
        <v>1373</v>
      </c>
      <c r="C459" s="6"/>
      <c r="D459" s="12"/>
      <c r="E459" s="11"/>
      <c r="F459" s="11">
        <v>3485</v>
      </c>
      <c r="G459" s="11"/>
    </row>
    <row r="460" spans="1:8" x14ac:dyDescent="0.25">
      <c r="A460" s="6"/>
      <c r="B460" s="16" t="s">
        <v>1375</v>
      </c>
      <c r="C460" s="6"/>
      <c r="D460" s="12"/>
      <c r="E460" s="11"/>
      <c r="F460" s="11">
        <v>0</v>
      </c>
      <c r="G460" s="11"/>
    </row>
    <row r="461" spans="1:8" ht="75" x14ac:dyDescent="0.25">
      <c r="A461" s="6"/>
      <c r="B461" s="16" t="s">
        <v>655</v>
      </c>
      <c r="C461" s="6" t="s">
        <v>656</v>
      </c>
      <c r="D461" s="12" t="s">
        <v>1307</v>
      </c>
      <c r="E461" s="11"/>
      <c r="F461" s="11"/>
      <c r="G461" s="11"/>
    </row>
    <row r="462" spans="1:8" x14ac:dyDescent="0.25">
      <c r="A462" s="6"/>
      <c r="B462" s="16" t="s">
        <v>1373</v>
      </c>
      <c r="C462" s="6"/>
      <c r="D462" s="12"/>
      <c r="E462" s="11"/>
      <c r="F462" s="11">
        <v>251736</v>
      </c>
      <c r="G462" s="11"/>
    </row>
    <row r="463" spans="1:8" x14ac:dyDescent="0.25">
      <c r="A463" s="6"/>
      <c r="B463" s="16" t="s">
        <v>1375</v>
      </c>
      <c r="C463" s="6"/>
      <c r="D463" s="12"/>
      <c r="E463" s="11"/>
      <c r="F463" s="11">
        <v>4323</v>
      </c>
      <c r="G463" s="11"/>
    </row>
    <row r="464" spans="1:8" ht="75" x14ac:dyDescent="0.25">
      <c r="A464" s="42" t="s">
        <v>911</v>
      </c>
      <c r="B464" s="43" t="s">
        <v>680</v>
      </c>
      <c r="C464" s="42"/>
      <c r="D464" s="42"/>
      <c r="E464" s="50"/>
      <c r="F464" s="50"/>
      <c r="G464" s="50"/>
      <c r="H464" s="3" t="s">
        <v>309</v>
      </c>
    </row>
    <row r="465" spans="1:8" x14ac:dyDescent="0.25">
      <c r="A465" s="42"/>
      <c r="B465" s="46" t="s">
        <v>1373</v>
      </c>
      <c r="C465" s="42"/>
      <c r="D465" s="42" t="s">
        <v>9</v>
      </c>
      <c r="E465" s="45">
        <v>1.96</v>
      </c>
      <c r="F465" s="45">
        <f>F468/F471*100</f>
        <v>11.489020243429625</v>
      </c>
      <c r="G465" s="45" t="e">
        <f>G468/G471*100</f>
        <v>#DIV/0!</v>
      </c>
      <c r="H465" s="3"/>
    </row>
    <row r="466" spans="1:8" x14ac:dyDescent="0.25">
      <c r="A466" s="42"/>
      <c r="B466" s="46" t="s">
        <v>1375</v>
      </c>
      <c r="C466" s="42"/>
      <c r="D466" s="42" t="s">
        <v>9</v>
      </c>
      <c r="E466" s="45">
        <v>0</v>
      </c>
      <c r="F466" s="45">
        <f>F469/F472*100</f>
        <v>0</v>
      </c>
      <c r="G466" s="45" t="e">
        <f>G469/G472*100</f>
        <v>#DIV/0!</v>
      </c>
      <c r="H466" s="3"/>
    </row>
    <row r="467" spans="1:8" ht="75" x14ac:dyDescent="0.25">
      <c r="A467" s="6"/>
      <c r="B467" s="16" t="s">
        <v>681</v>
      </c>
      <c r="C467" s="6" t="s">
        <v>682</v>
      </c>
      <c r="D467" s="12" t="s">
        <v>1307</v>
      </c>
      <c r="E467" s="11"/>
      <c r="F467" s="11"/>
      <c r="G467" s="11"/>
    </row>
    <row r="468" spans="1:8" x14ac:dyDescent="0.25">
      <c r="A468" s="6"/>
      <c r="B468" s="16" t="s">
        <v>1373</v>
      </c>
      <c r="C468" s="6"/>
      <c r="D468" s="12"/>
      <c r="E468" s="11"/>
      <c r="F468" s="11">
        <v>28922</v>
      </c>
      <c r="G468" s="11"/>
    </row>
    <row r="469" spans="1:8" x14ac:dyDescent="0.25">
      <c r="A469" s="6"/>
      <c r="B469" s="16" t="s">
        <v>1375</v>
      </c>
      <c r="C469" s="6"/>
      <c r="D469" s="12"/>
      <c r="E469" s="11"/>
      <c r="F469" s="11">
        <v>0</v>
      </c>
      <c r="G469" s="11"/>
    </row>
    <row r="470" spans="1:8" ht="75" x14ac:dyDescent="0.25">
      <c r="A470" s="6"/>
      <c r="B470" s="16" t="s">
        <v>655</v>
      </c>
      <c r="C470" s="6" t="s">
        <v>656</v>
      </c>
      <c r="D470" s="12" t="s">
        <v>1307</v>
      </c>
      <c r="E470" s="11"/>
      <c r="F470" s="11"/>
      <c r="G470" s="11"/>
      <c r="H470" s="3"/>
    </row>
    <row r="471" spans="1:8" x14ac:dyDescent="0.25">
      <c r="A471" s="6"/>
      <c r="B471" s="16" t="s">
        <v>1373</v>
      </c>
      <c r="C471" s="6"/>
      <c r="D471" s="12"/>
      <c r="E471" s="11"/>
      <c r="F471" s="11">
        <v>251736</v>
      </c>
      <c r="G471" s="11"/>
      <c r="H471" s="3"/>
    </row>
    <row r="472" spans="1:8" x14ac:dyDescent="0.25">
      <c r="A472" s="6"/>
      <c r="B472" s="16" t="s">
        <v>1375</v>
      </c>
      <c r="C472" s="6"/>
      <c r="D472" s="12"/>
      <c r="E472" s="11"/>
      <c r="F472" s="11">
        <v>4323</v>
      </c>
      <c r="G472" s="11"/>
      <c r="H472" s="3"/>
    </row>
    <row r="473" spans="1:8" ht="75" x14ac:dyDescent="0.25">
      <c r="A473" s="42" t="s">
        <v>912</v>
      </c>
      <c r="B473" s="43" t="s">
        <v>683</v>
      </c>
      <c r="C473" s="42"/>
      <c r="D473" s="42"/>
      <c r="E473" s="50"/>
      <c r="F473" s="50"/>
      <c r="G473" s="50"/>
      <c r="H473" s="3" t="s">
        <v>309</v>
      </c>
    </row>
    <row r="474" spans="1:8" x14ac:dyDescent="0.25">
      <c r="A474" s="42"/>
      <c r="B474" s="46" t="s">
        <v>1373</v>
      </c>
      <c r="C474" s="42"/>
      <c r="D474" s="42" t="s">
        <v>9</v>
      </c>
      <c r="E474" s="45">
        <v>0</v>
      </c>
      <c r="F474" s="45">
        <f>F477/F480*100</f>
        <v>0</v>
      </c>
      <c r="G474" s="45" t="e">
        <f>G477/G480*100</f>
        <v>#DIV/0!</v>
      </c>
      <c r="H474" s="3"/>
    </row>
    <row r="475" spans="1:8" x14ac:dyDescent="0.25">
      <c r="A475" s="42"/>
      <c r="B475" s="46" t="s">
        <v>1375</v>
      </c>
      <c r="C475" s="42"/>
      <c r="D475" s="42" t="s">
        <v>9</v>
      </c>
      <c r="E475" s="45">
        <v>0</v>
      </c>
      <c r="F475" s="45">
        <v>0</v>
      </c>
      <c r="G475" s="45" t="e">
        <f>G478/G481*100</f>
        <v>#DIV/0!</v>
      </c>
      <c r="H475" s="3"/>
    </row>
    <row r="476" spans="1:8" ht="75" x14ac:dyDescent="0.25">
      <c r="A476" s="6"/>
      <c r="B476" s="16" t="s">
        <v>684</v>
      </c>
      <c r="C476" s="6" t="s">
        <v>685</v>
      </c>
      <c r="D476" s="12" t="s">
        <v>1307</v>
      </c>
      <c r="E476" s="11"/>
      <c r="F476" s="11"/>
      <c r="G476" s="11"/>
    </row>
    <row r="477" spans="1:8" x14ac:dyDescent="0.25">
      <c r="A477" s="6"/>
      <c r="B477" s="16" t="s">
        <v>1373</v>
      </c>
      <c r="C477" s="6"/>
      <c r="D477" s="12"/>
      <c r="E477" s="11"/>
      <c r="F477" s="11">
        <v>0</v>
      </c>
      <c r="G477" s="11"/>
    </row>
    <row r="478" spans="1:8" x14ac:dyDescent="0.25">
      <c r="A478" s="6"/>
      <c r="B478" s="16" t="s">
        <v>1375</v>
      </c>
      <c r="C478" s="6"/>
      <c r="D478" s="12"/>
      <c r="E478" s="11"/>
      <c r="F478" s="11">
        <v>0</v>
      </c>
      <c r="G478" s="11"/>
    </row>
    <row r="479" spans="1:8" ht="75" x14ac:dyDescent="0.25">
      <c r="A479" s="6"/>
      <c r="B479" s="16" t="s">
        <v>660</v>
      </c>
      <c r="C479" s="6" t="s">
        <v>661</v>
      </c>
      <c r="D479" s="12" t="s">
        <v>1307</v>
      </c>
      <c r="E479" s="11"/>
      <c r="F479" s="11"/>
      <c r="G479" s="11"/>
    </row>
    <row r="480" spans="1:8" x14ac:dyDescent="0.25">
      <c r="A480" s="6"/>
      <c r="B480" s="16" t="s">
        <v>1373</v>
      </c>
      <c r="C480" s="6"/>
      <c r="D480" s="12"/>
      <c r="E480" s="11"/>
      <c r="F480" s="11">
        <v>58985</v>
      </c>
      <c r="G480" s="11"/>
    </row>
    <row r="481" spans="1:8" x14ac:dyDescent="0.25">
      <c r="A481" s="6"/>
      <c r="B481" s="16" t="s">
        <v>1375</v>
      </c>
      <c r="C481" s="6"/>
      <c r="D481" s="12"/>
      <c r="E481" s="11"/>
      <c r="F481" s="11">
        <v>0</v>
      </c>
      <c r="G481" s="11"/>
    </row>
    <row r="482" spans="1:8" ht="75" x14ac:dyDescent="0.25">
      <c r="A482" s="42" t="s">
        <v>913</v>
      </c>
      <c r="B482" s="43" t="s">
        <v>686</v>
      </c>
      <c r="C482" s="42"/>
      <c r="D482" s="42"/>
      <c r="E482" s="50"/>
      <c r="F482" s="50"/>
      <c r="G482" s="50"/>
      <c r="H482" s="3" t="s">
        <v>309</v>
      </c>
    </row>
    <row r="483" spans="1:8" x14ac:dyDescent="0.25">
      <c r="A483" s="42"/>
      <c r="B483" s="46" t="s">
        <v>1373</v>
      </c>
      <c r="C483" s="42"/>
      <c r="D483" s="42" t="s">
        <v>9</v>
      </c>
      <c r="E483" s="45">
        <v>0</v>
      </c>
      <c r="F483" s="45">
        <f>F486/F489*100</f>
        <v>1.1782656607612105</v>
      </c>
      <c r="G483" s="45" t="e">
        <f>G486/G489*100</f>
        <v>#DIV/0!</v>
      </c>
      <c r="H483" s="3"/>
    </row>
    <row r="484" spans="1:8" x14ac:dyDescent="0.25">
      <c r="A484" s="42"/>
      <c r="B484" s="46" t="s">
        <v>1375</v>
      </c>
      <c r="C484" s="42"/>
      <c r="D484" s="42" t="s">
        <v>9</v>
      </c>
      <c r="E484" s="45">
        <v>0</v>
      </c>
      <c r="F484" s="45">
        <v>0</v>
      </c>
      <c r="G484" s="45" t="e">
        <f>G487/G490*100</f>
        <v>#DIV/0!</v>
      </c>
      <c r="H484" s="3"/>
    </row>
    <row r="485" spans="1:8" ht="75" x14ac:dyDescent="0.25">
      <c r="A485" s="6"/>
      <c r="B485" s="16" t="s">
        <v>687</v>
      </c>
      <c r="C485" s="6" t="s">
        <v>688</v>
      </c>
      <c r="D485" s="12" t="s">
        <v>1307</v>
      </c>
      <c r="E485" s="11"/>
      <c r="F485" s="11"/>
      <c r="G485" s="11"/>
    </row>
    <row r="486" spans="1:8" x14ac:dyDescent="0.25">
      <c r="A486" s="6"/>
      <c r="B486" s="16" t="s">
        <v>1373</v>
      </c>
      <c r="C486" s="6"/>
      <c r="D486" s="12"/>
      <c r="E486" s="11"/>
      <c r="F486" s="11">
        <v>695</v>
      </c>
      <c r="G486" s="11"/>
    </row>
    <row r="487" spans="1:8" x14ac:dyDescent="0.25">
      <c r="A487" s="6"/>
      <c r="B487" s="16" t="s">
        <v>1375</v>
      </c>
      <c r="C487" s="6"/>
      <c r="D487" s="12"/>
      <c r="E487" s="11"/>
      <c r="F487" s="11">
        <v>0</v>
      </c>
      <c r="G487" s="11"/>
    </row>
    <row r="488" spans="1:8" ht="75" x14ac:dyDescent="0.25">
      <c r="A488" s="6"/>
      <c r="B488" s="16" t="s">
        <v>660</v>
      </c>
      <c r="C488" s="6" t="s">
        <v>661</v>
      </c>
      <c r="D488" s="12" t="s">
        <v>1307</v>
      </c>
      <c r="E488" s="11"/>
      <c r="F488" s="11"/>
      <c r="G488" s="11"/>
    </row>
    <row r="489" spans="1:8" x14ac:dyDescent="0.25">
      <c r="A489" s="6"/>
      <c r="B489" s="16" t="s">
        <v>1373</v>
      </c>
      <c r="C489" s="6"/>
      <c r="D489" s="12"/>
      <c r="E489" s="11"/>
      <c r="F489" s="11">
        <v>58985</v>
      </c>
      <c r="G489" s="11"/>
    </row>
    <row r="490" spans="1:8" x14ac:dyDescent="0.25">
      <c r="A490" s="6"/>
      <c r="B490" s="16" t="s">
        <v>1375</v>
      </c>
      <c r="C490" s="6"/>
      <c r="D490" s="12"/>
      <c r="E490" s="11"/>
      <c r="F490" s="11">
        <v>0</v>
      </c>
      <c r="G490" s="11"/>
    </row>
  </sheetData>
  <mergeCells count="40">
    <mergeCell ref="B279:B282"/>
    <mergeCell ref="A279:A282"/>
    <mergeCell ref="B283:B284"/>
    <mergeCell ref="A283:A284"/>
    <mergeCell ref="B286:B287"/>
    <mergeCell ref="A286:A287"/>
    <mergeCell ref="B168:B171"/>
    <mergeCell ref="A168:A171"/>
    <mergeCell ref="B270:B273"/>
    <mergeCell ref="A270:A273"/>
    <mergeCell ref="B274:B275"/>
    <mergeCell ref="A274:A275"/>
    <mergeCell ref="A256:A258"/>
    <mergeCell ref="B264:B265"/>
    <mergeCell ref="A264:A265"/>
    <mergeCell ref="B266:B267"/>
    <mergeCell ref="A266:A267"/>
    <mergeCell ref="B244:B246"/>
    <mergeCell ref="A244:A246"/>
    <mergeCell ref="B256:B258"/>
    <mergeCell ref="B172:B175"/>
    <mergeCell ref="A172:A175"/>
    <mergeCell ref="A35:A36"/>
    <mergeCell ref="B63:B64"/>
    <mergeCell ref="A63:A64"/>
    <mergeCell ref="B65:B68"/>
    <mergeCell ref="A65:A68"/>
    <mergeCell ref="B35:B36"/>
    <mergeCell ref="B37:B42"/>
    <mergeCell ref="A37:A42"/>
    <mergeCell ref="A7:G7"/>
    <mergeCell ref="A8:G8"/>
    <mergeCell ref="A3:G3"/>
    <mergeCell ref="A4:G4"/>
    <mergeCell ref="A28:A33"/>
    <mergeCell ref="B11:B12"/>
    <mergeCell ref="A11:A12"/>
    <mergeCell ref="B26:B27"/>
    <mergeCell ref="A26:A27"/>
    <mergeCell ref="B28:B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247"/>
  <sheetViews>
    <sheetView workbookViewId="0"/>
  </sheetViews>
  <sheetFormatPr defaultRowHeight="15" x14ac:dyDescent="0.25"/>
  <cols>
    <col min="2" max="2" width="75.140625" customWidth="1"/>
    <col min="3" max="3" width="20.140625" customWidth="1"/>
    <col min="4" max="4" width="16.140625" customWidth="1"/>
    <col min="5" max="7" width="12.28515625" customWidth="1"/>
    <col min="8" max="8" width="41.85546875" customWidth="1"/>
  </cols>
  <sheetData>
    <row r="3" spans="1:8" ht="18.75" x14ac:dyDescent="0.3">
      <c r="A3" s="200" t="s">
        <v>0</v>
      </c>
      <c r="B3" s="200"/>
      <c r="C3" s="200"/>
      <c r="D3" s="200"/>
      <c r="E3" s="200"/>
      <c r="F3" s="200"/>
      <c r="G3" s="200"/>
      <c r="H3" s="13"/>
    </row>
    <row r="4" spans="1:8" ht="18.75" x14ac:dyDescent="0.3">
      <c r="A4" s="200" t="s">
        <v>1</v>
      </c>
      <c r="B4" s="200"/>
      <c r="C4" s="200"/>
      <c r="D4" s="200"/>
      <c r="E4" s="200"/>
      <c r="F4" s="200"/>
      <c r="G4" s="200"/>
      <c r="H4" s="24"/>
    </row>
    <row r="5" spans="1:8" x14ac:dyDescent="0.25">
      <c r="A5" s="1"/>
      <c r="B5" s="1"/>
      <c r="C5" s="1"/>
      <c r="D5" s="1"/>
      <c r="E5" s="1"/>
      <c r="F5" s="1"/>
      <c r="G5" s="1"/>
      <c r="H5" s="1"/>
    </row>
    <row r="6" spans="1:8" ht="45" x14ac:dyDescent="0.25">
      <c r="A6" s="4" t="s">
        <v>6</v>
      </c>
      <c r="B6" s="4" t="s">
        <v>418</v>
      </c>
      <c r="C6" s="5" t="s">
        <v>10</v>
      </c>
      <c r="D6" s="5" t="s">
        <v>11</v>
      </c>
      <c r="E6" s="5" t="s">
        <v>1640</v>
      </c>
      <c r="F6" s="5" t="s">
        <v>1641</v>
      </c>
      <c r="G6" s="5" t="s">
        <v>1662</v>
      </c>
      <c r="H6" s="2" t="s">
        <v>16</v>
      </c>
    </row>
    <row r="7" spans="1:8" x14ac:dyDescent="0.25">
      <c r="A7" s="210" t="s">
        <v>355</v>
      </c>
      <c r="B7" s="210"/>
      <c r="C7" s="210"/>
      <c r="D7" s="210"/>
      <c r="E7" s="210"/>
      <c r="F7" s="210"/>
      <c r="G7" s="210"/>
    </row>
    <row r="8" spans="1:8" x14ac:dyDescent="0.25">
      <c r="A8" s="210" t="s">
        <v>692</v>
      </c>
      <c r="B8" s="210"/>
      <c r="C8" s="210"/>
      <c r="D8" s="210"/>
      <c r="E8" s="210"/>
      <c r="F8" s="210"/>
      <c r="G8" s="210"/>
    </row>
    <row r="9" spans="1:8" ht="30" x14ac:dyDescent="0.25">
      <c r="A9" s="47" t="s">
        <v>694</v>
      </c>
      <c r="B9" s="48" t="s">
        <v>693</v>
      </c>
      <c r="C9" s="43"/>
      <c r="D9" s="44"/>
      <c r="E9" s="44"/>
      <c r="F9" s="44"/>
      <c r="G9" s="44"/>
    </row>
    <row r="10" spans="1:8" ht="75" x14ac:dyDescent="0.25">
      <c r="A10" s="42" t="s">
        <v>699</v>
      </c>
      <c r="B10" s="43" t="s">
        <v>695</v>
      </c>
      <c r="C10" s="43"/>
      <c r="D10" s="42" t="s">
        <v>9</v>
      </c>
      <c r="E10" s="45">
        <v>3.56</v>
      </c>
      <c r="F10" s="45">
        <v>8.26</v>
      </c>
      <c r="G10" s="45"/>
      <c r="H10" s="3" t="s">
        <v>50</v>
      </c>
    </row>
    <row r="11" spans="1:8" ht="45" customHeight="1" x14ac:dyDescent="0.25">
      <c r="A11" s="220"/>
      <c r="B11" s="21" t="s">
        <v>696</v>
      </c>
      <c r="C11" s="6" t="s">
        <v>697</v>
      </c>
      <c r="D11" s="6" t="s">
        <v>1117</v>
      </c>
      <c r="E11" s="6"/>
      <c r="F11" s="6"/>
      <c r="G11" s="6"/>
    </row>
    <row r="12" spans="1:8" ht="30" x14ac:dyDescent="0.25">
      <c r="A12" s="222"/>
      <c r="B12" s="21" t="s">
        <v>698</v>
      </c>
      <c r="C12" s="6" t="s">
        <v>150</v>
      </c>
      <c r="D12" s="6" t="s">
        <v>1117</v>
      </c>
      <c r="E12" s="6"/>
      <c r="F12" s="6"/>
      <c r="G12" s="6"/>
    </row>
    <row r="13" spans="1:8" ht="90" x14ac:dyDescent="0.25">
      <c r="A13" s="62" t="s">
        <v>704</v>
      </c>
      <c r="B13" s="63" t="s">
        <v>700</v>
      </c>
      <c r="C13" s="61"/>
      <c r="D13" s="62" t="s">
        <v>9</v>
      </c>
      <c r="E13" s="52" t="e">
        <f>E14/E15*100</f>
        <v>#DIV/0!</v>
      </c>
      <c r="F13" s="52" t="e">
        <f>F14/F15*100</f>
        <v>#DIV/0!</v>
      </c>
      <c r="G13" s="52" t="e">
        <f>G14/G15*100</f>
        <v>#DIV/0!</v>
      </c>
      <c r="H13" s="3" t="s">
        <v>50</v>
      </c>
    </row>
    <row r="14" spans="1:8" ht="90" x14ac:dyDescent="0.25">
      <c r="A14" s="67"/>
      <c r="B14" s="66" t="s">
        <v>701</v>
      </c>
      <c r="C14" s="36" t="s">
        <v>702</v>
      </c>
      <c r="D14" s="36" t="s">
        <v>1117</v>
      </c>
      <c r="E14" s="36"/>
      <c r="F14" s="36"/>
      <c r="G14" s="36"/>
    </row>
    <row r="15" spans="1:8" ht="60" x14ac:dyDescent="0.25">
      <c r="A15" s="67"/>
      <c r="B15" s="66" t="s">
        <v>703</v>
      </c>
      <c r="C15" s="36" t="s">
        <v>697</v>
      </c>
      <c r="D15" s="36" t="s">
        <v>1117</v>
      </c>
      <c r="E15" s="36"/>
      <c r="F15" s="36"/>
      <c r="G15" s="36"/>
    </row>
    <row r="16" spans="1:8" ht="30" x14ac:dyDescent="0.25">
      <c r="A16" s="47" t="s">
        <v>706</v>
      </c>
      <c r="B16" s="48" t="s">
        <v>705</v>
      </c>
      <c r="C16" s="44"/>
      <c r="D16" s="42"/>
      <c r="E16" s="49"/>
      <c r="F16" s="49"/>
      <c r="G16" s="49"/>
    </row>
    <row r="17" spans="1:8" ht="105" x14ac:dyDescent="0.25">
      <c r="A17" s="42" t="s">
        <v>707</v>
      </c>
      <c r="B17" s="43" t="s">
        <v>708</v>
      </c>
      <c r="C17" s="44"/>
      <c r="D17" s="42"/>
      <c r="E17" s="50"/>
      <c r="F17" s="50"/>
      <c r="G17" s="50"/>
      <c r="H17" s="3" t="s">
        <v>309</v>
      </c>
    </row>
    <row r="18" spans="1:8" x14ac:dyDescent="0.25">
      <c r="A18" s="42"/>
      <c r="B18" s="43" t="s">
        <v>709</v>
      </c>
      <c r="C18" s="44"/>
      <c r="D18" s="42"/>
      <c r="E18" s="50"/>
      <c r="F18" s="50"/>
      <c r="G18" s="50"/>
      <c r="H18" s="3"/>
    </row>
    <row r="19" spans="1:8" x14ac:dyDescent="0.25">
      <c r="A19" s="42"/>
      <c r="B19" s="43" t="s">
        <v>1373</v>
      </c>
      <c r="C19" s="44"/>
      <c r="D19" s="42" t="s">
        <v>9</v>
      </c>
      <c r="E19" s="45">
        <v>72.25</v>
      </c>
      <c r="F19" s="45">
        <v>72.739999999999995</v>
      </c>
      <c r="G19" s="45" t="e">
        <f>G28/G37*100</f>
        <v>#DIV/0!</v>
      </c>
      <c r="H19" s="3"/>
    </row>
    <row r="20" spans="1:8" x14ac:dyDescent="0.25">
      <c r="A20" s="42"/>
      <c r="B20" s="43" t="s">
        <v>1375</v>
      </c>
      <c r="C20" s="44"/>
      <c r="D20" s="42" t="s">
        <v>9</v>
      </c>
      <c r="E20" s="45">
        <v>3.09</v>
      </c>
      <c r="F20" s="45">
        <f>F29/F38*100</f>
        <v>2.1712907117008444</v>
      </c>
      <c r="G20" s="45" t="e">
        <f>G29/G38*100</f>
        <v>#DIV/0!</v>
      </c>
      <c r="H20" s="3"/>
    </row>
    <row r="21" spans="1:8" x14ac:dyDescent="0.25">
      <c r="A21" s="42"/>
      <c r="B21" s="43" t="s">
        <v>690</v>
      </c>
      <c r="C21" s="44"/>
      <c r="D21" s="42"/>
      <c r="E21" s="50"/>
      <c r="F21" s="50"/>
      <c r="G21" s="50"/>
      <c r="H21" s="3"/>
    </row>
    <row r="22" spans="1:8" x14ac:dyDescent="0.25">
      <c r="A22" s="42"/>
      <c r="B22" s="43" t="s">
        <v>1373</v>
      </c>
      <c r="C22" s="44"/>
      <c r="D22" s="42" t="s">
        <v>9</v>
      </c>
      <c r="E22" s="45">
        <v>0.13</v>
      </c>
      <c r="F22" s="45">
        <v>0.05</v>
      </c>
      <c r="G22" s="45" t="e">
        <f>G31/G37*100</f>
        <v>#DIV/0!</v>
      </c>
      <c r="H22" s="3"/>
    </row>
    <row r="23" spans="1:8" x14ac:dyDescent="0.25">
      <c r="A23" s="42"/>
      <c r="B23" s="43" t="s">
        <v>1375</v>
      </c>
      <c r="C23" s="44"/>
      <c r="D23" s="42" t="s">
        <v>9</v>
      </c>
      <c r="E23" s="45">
        <v>0.61</v>
      </c>
      <c r="F23" s="45">
        <f>F32/F38*100</f>
        <v>0.57297949336550058</v>
      </c>
      <c r="G23" s="45" t="e">
        <f>G32/G38*100</f>
        <v>#DIV/0!</v>
      </c>
      <c r="H23" s="3"/>
    </row>
    <row r="24" spans="1:8" x14ac:dyDescent="0.25">
      <c r="A24" s="42"/>
      <c r="B24" s="43" t="s">
        <v>710</v>
      </c>
      <c r="C24" s="44"/>
      <c r="D24" s="42"/>
      <c r="E24" s="50"/>
      <c r="F24" s="50"/>
      <c r="G24" s="50"/>
      <c r="H24" s="3"/>
    </row>
    <row r="25" spans="1:8" x14ac:dyDescent="0.25">
      <c r="A25" s="42"/>
      <c r="B25" s="43" t="s">
        <v>1373</v>
      </c>
      <c r="C25" s="44"/>
      <c r="D25" s="42" t="s">
        <v>9</v>
      </c>
      <c r="E25" s="45">
        <v>27.61</v>
      </c>
      <c r="F25" s="45">
        <v>27.21</v>
      </c>
      <c r="G25" s="45" t="e">
        <f>G34/G37*100</f>
        <v>#DIV/0!</v>
      </c>
      <c r="H25" s="3"/>
    </row>
    <row r="26" spans="1:8" x14ac:dyDescent="0.25">
      <c r="A26" s="42"/>
      <c r="B26" s="43" t="s">
        <v>1375</v>
      </c>
      <c r="C26" s="44"/>
      <c r="D26" s="42" t="s">
        <v>9</v>
      </c>
      <c r="E26" s="45">
        <v>96.3</v>
      </c>
      <c r="F26" s="45">
        <f>F35/F38*100</f>
        <v>97.255729794933657</v>
      </c>
      <c r="G26" s="45" t="e">
        <f>G35/G38*100</f>
        <v>#DIV/0!</v>
      </c>
      <c r="H26" s="3"/>
    </row>
    <row r="27" spans="1:8" ht="45" x14ac:dyDescent="0.25">
      <c r="A27" s="16"/>
      <c r="B27" s="21" t="s">
        <v>711</v>
      </c>
      <c r="C27" s="6" t="s">
        <v>712</v>
      </c>
      <c r="D27" s="6" t="s">
        <v>1117</v>
      </c>
      <c r="E27" s="11"/>
      <c r="F27" s="11"/>
      <c r="G27" s="11"/>
    </row>
    <row r="28" spans="1:8" x14ac:dyDescent="0.25">
      <c r="A28" s="16"/>
      <c r="B28" s="21" t="s">
        <v>1373</v>
      </c>
      <c r="C28" s="6"/>
      <c r="D28" s="6"/>
      <c r="E28" s="11"/>
      <c r="F28" s="11">
        <v>15423</v>
      </c>
      <c r="G28" s="11"/>
    </row>
    <row r="29" spans="1:8" x14ac:dyDescent="0.25">
      <c r="A29" s="16"/>
      <c r="B29" s="21" t="s">
        <v>1375</v>
      </c>
      <c r="C29" s="6"/>
      <c r="D29" s="6"/>
      <c r="E29" s="11"/>
      <c r="F29" s="11">
        <v>72</v>
      </c>
      <c r="G29" s="11"/>
    </row>
    <row r="30" spans="1:8" ht="45" x14ac:dyDescent="0.25">
      <c r="A30" s="8"/>
      <c r="B30" s="21" t="s">
        <v>713</v>
      </c>
      <c r="C30" s="6" t="s">
        <v>714</v>
      </c>
      <c r="D30" s="6" t="s">
        <v>1117</v>
      </c>
      <c r="E30" s="11"/>
      <c r="F30" s="11"/>
      <c r="G30" s="11"/>
    </row>
    <row r="31" spans="1:8" x14ac:dyDescent="0.25">
      <c r="A31" s="54"/>
      <c r="B31" s="21" t="s">
        <v>1373</v>
      </c>
      <c r="C31" s="6"/>
      <c r="D31" s="6"/>
      <c r="E31" s="11"/>
      <c r="F31" s="11">
        <v>5</v>
      </c>
      <c r="G31" s="11"/>
    </row>
    <row r="32" spans="1:8" x14ac:dyDescent="0.25">
      <c r="A32" s="54"/>
      <c r="B32" s="21" t="s">
        <v>1375</v>
      </c>
      <c r="C32" s="6"/>
      <c r="D32" s="6"/>
      <c r="E32" s="11"/>
      <c r="F32" s="11">
        <v>19</v>
      </c>
      <c r="G32" s="11"/>
    </row>
    <row r="33" spans="1:8" ht="45" customHeight="1" x14ac:dyDescent="0.25">
      <c r="A33" s="96"/>
      <c r="B33" s="96" t="s">
        <v>715</v>
      </c>
      <c r="C33" s="6" t="s">
        <v>716</v>
      </c>
      <c r="D33" s="6" t="s">
        <v>1117</v>
      </c>
      <c r="E33" s="11"/>
      <c r="F33" s="11"/>
      <c r="G33" s="11"/>
    </row>
    <row r="34" spans="1:8" x14ac:dyDescent="0.25">
      <c r="A34" s="97"/>
      <c r="B34" s="21" t="s">
        <v>1373</v>
      </c>
      <c r="C34" s="6"/>
      <c r="D34" s="6"/>
      <c r="E34" s="11"/>
      <c r="F34" s="11">
        <v>15759</v>
      </c>
      <c r="G34" s="11"/>
    </row>
    <row r="35" spans="1:8" x14ac:dyDescent="0.25">
      <c r="A35" s="97"/>
      <c r="B35" s="21" t="s">
        <v>1375</v>
      </c>
      <c r="C35" s="6"/>
      <c r="D35" s="6"/>
      <c r="E35" s="11"/>
      <c r="F35" s="11">
        <v>3225</v>
      </c>
      <c r="G35" s="11"/>
    </row>
    <row r="36" spans="1:8" ht="60" x14ac:dyDescent="0.25">
      <c r="A36" s="8"/>
      <c r="B36" s="21" t="s">
        <v>703</v>
      </c>
      <c r="C36" s="6" t="s">
        <v>697</v>
      </c>
      <c r="D36" s="6" t="s">
        <v>1117</v>
      </c>
      <c r="E36" s="11"/>
      <c r="F36" s="11"/>
      <c r="G36" s="11"/>
    </row>
    <row r="37" spans="1:8" x14ac:dyDescent="0.25">
      <c r="A37" s="8"/>
      <c r="B37" s="21" t="s">
        <v>1373</v>
      </c>
      <c r="C37" s="6"/>
      <c r="D37" s="6"/>
      <c r="E37" s="11"/>
      <c r="F37" s="11">
        <v>31187</v>
      </c>
      <c r="G37" s="11"/>
    </row>
    <row r="38" spans="1:8" x14ac:dyDescent="0.25">
      <c r="A38" s="8"/>
      <c r="B38" s="21" t="s">
        <v>1375</v>
      </c>
      <c r="C38" s="6"/>
      <c r="D38" s="6"/>
      <c r="E38" s="11"/>
      <c r="F38" s="11">
        <v>3316</v>
      </c>
      <c r="G38" s="11"/>
    </row>
    <row r="39" spans="1:8" ht="60" x14ac:dyDescent="0.25">
      <c r="A39" s="42" t="s">
        <v>718</v>
      </c>
      <c r="B39" s="43" t="s">
        <v>717</v>
      </c>
      <c r="C39" s="42"/>
      <c r="D39" s="42"/>
      <c r="E39" s="50"/>
      <c r="F39" s="50"/>
      <c r="G39" s="50"/>
      <c r="H39" s="3" t="s">
        <v>309</v>
      </c>
    </row>
    <row r="40" spans="1:8" x14ac:dyDescent="0.25">
      <c r="A40" s="42"/>
      <c r="B40" s="43" t="s">
        <v>1373</v>
      </c>
      <c r="C40" s="42"/>
      <c r="D40" s="42" t="s">
        <v>9</v>
      </c>
      <c r="E40" s="45">
        <v>41.94</v>
      </c>
      <c r="F40" s="45">
        <v>44.44</v>
      </c>
      <c r="G40" s="45"/>
      <c r="H40" s="3"/>
    </row>
    <row r="41" spans="1:8" x14ac:dyDescent="0.25">
      <c r="A41" s="42"/>
      <c r="B41" s="43" t="s">
        <v>1375</v>
      </c>
      <c r="C41" s="42"/>
      <c r="D41" s="42" t="s">
        <v>9</v>
      </c>
      <c r="E41" s="45">
        <v>100</v>
      </c>
      <c r="F41" s="45">
        <v>100</v>
      </c>
      <c r="G41" s="45"/>
      <c r="H41" s="3"/>
    </row>
    <row r="42" spans="1:8" ht="60" x14ac:dyDescent="0.25">
      <c r="A42" s="8"/>
      <c r="B42" s="21" t="s">
        <v>719</v>
      </c>
      <c r="C42" s="6" t="s">
        <v>720</v>
      </c>
      <c r="D42" s="6" t="s">
        <v>1117</v>
      </c>
      <c r="E42" s="11"/>
      <c r="F42" s="11"/>
      <c r="G42" s="11"/>
    </row>
    <row r="43" spans="1:8" x14ac:dyDescent="0.25">
      <c r="A43" s="8"/>
      <c r="B43" s="21" t="s">
        <v>1373</v>
      </c>
      <c r="C43" s="6"/>
      <c r="D43" s="6"/>
      <c r="E43" s="11"/>
      <c r="F43" s="11">
        <v>12168</v>
      </c>
      <c r="G43" s="11"/>
    </row>
    <row r="44" spans="1:8" x14ac:dyDescent="0.25">
      <c r="A44" s="8"/>
      <c r="B44" s="21" t="s">
        <v>1375</v>
      </c>
      <c r="C44" s="6"/>
      <c r="D44" s="6"/>
      <c r="E44" s="11"/>
      <c r="F44" s="11"/>
      <c r="G44" s="11"/>
    </row>
    <row r="45" spans="1:8" ht="45" customHeight="1" x14ac:dyDescent="0.25">
      <c r="A45" s="8"/>
      <c r="B45" s="21" t="s">
        <v>703</v>
      </c>
      <c r="C45" s="6" t="s">
        <v>721</v>
      </c>
      <c r="D45" s="6" t="s">
        <v>1117</v>
      </c>
      <c r="E45" s="11"/>
      <c r="F45" s="11"/>
      <c r="G45" s="11"/>
      <c r="H45" s="20"/>
    </row>
    <row r="46" spans="1:8" x14ac:dyDescent="0.25">
      <c r="A46" s="8"/>
      <c r="B46" s="21" t="s">
        <v>1373</v>
      </c>
      <c r="C46" s="6"/>
      <c r="D46" s="6"/>
      <c r="E46" s="11"/>
      <c r="F46" s="11">
        <v>31187</v>
      </c>
      <c r="G46" s="11"/>
      <c r="H46" s="20"/>
    </row>
    <row r="47" spans="1:8" x14ac:dyDescent="0.25">
      <c r="A47" s="8"/>
      <c r="B47" s="21" t="s">
        <v>1375</v>
      </c>
      <c r="C47" s="6"/>
      <c r="D47" s="6"/>
      <c r="E47" s="11"/>
      <c r="F47" s="11">
        <v>3316</v>
      </c>
      <c r="G47" s="11"/>
      <c r="H47" s="20"/>
    </row>
    <row r="48" spans="1:8" ht="75" x14ac:dyDescent="0.25">
      <c r="A48" s="42" t="s">
        <v>722</v>
      </c>
      <c r="B48" s="43" t="s">
        <v>723</v>
      </c>
      <c r="C48" s="42"/>
      <c r="D48" s="42"/>
      <c r="E48" s="49"/>
      <c r="F48" s="49"/>
      <c r="G48" s="49"/>
      <c r="H48" s="3" t="s">
        <v>309</v>
      </c>
    </row>
    <row r="49" spans="1:7" x14ac:dyDescent="0.25">
      <c r="A49" s="44"/>
      <c r="B49" s="43" t="s">
        <v>724</v>
      </c>
      <c r="C49" s="42"/>
      <c r="D49" s="42"/>
      <c r="E49" s="50"/>
      <c r="F49" s="50"/>
      <c r="G49" s="50"/>
    </row>
    <row r="50" spans="1:7" x14ac:dyDescent="0.25">
      <c r="A50" s="44"/>
      <c r="B50" s="43" t="s">
        <v>1373</v>
      </c>
      <c r="C50" s="42"/>
      <c r="D50" s="42" t="s">
        <v>9</v>
      </c>
      <c r="E50" s="45">
        <v>0</v>
      </c>
      <c r="F50" s="45">
        <v>0</v>
      </c>
      <c r="G50" s="45"/>
    </row>
    <row r="51" spans="1:7" x14ac:dyDescent="0.25">
      <c r="A51" s="44"/>
      <c r="B51" s="43" t="s">
        <v>1375</v>
      </c>
      <c r="C51" s="42"/>
      <c r="D51" s="42" t="s">
        <v>9</v>
      </c>
      <c r="E51" s="45">
        <v>0</v>
      </c>
      <c r="F51" s="45">
        <v>1.79</v>
      </c>
      <c r="G51" s="45"/>
    </row>
    <row r="52" spans="1:7" x14ac:dyDescent="0.25">
      <c r="A52" s="44"/>
      <c r="B52" s="43" t="s">
        <v>727</v>
      </c>
      <c r="C52" s="42"/>
      <c r="D52" s="42"/>
      <c r="E52" s="50"/>
      <c r="F52" s="50"/>
      <c r="G52" s="50"/>
    </row>
    <row r="53" spans="1:7" x14ac:dyDescent="0.25">
      <c r="A53" s="44"/>
      <c r="B53" s="43" t="s">
        <v>1373</v>
      </c>
      <c r="C53" s="42"/>
      <c r="D53" s="42" t="s">
        <v>9</v>
      </c>
      <c r="E53" s="45">
        <v>0</v>
      </c>
      <c r="F53" s="45">
        <v>0</v>
      </c>
      <c r="G53" s="45"/>
    </row>
    <row r="54" spans="1:7" x14ac:dyDescent="0.25">
      <c r="A54" s="44"/>
      <c r="B54" s="43" t="s">
        <v>1375</v>
      </c>
      <c r="C54" s="42"/>
      <c r="D54" s="42" t="s">
        <v>9</v>
      </c>
      <c r="E54" s="45">
        <v>0</v>
      </c>
      <c r="F54" s="45">
        <v>0</v>
      </c>
      <c r="G54" s="45"/>
    </row>
    <row r="55" spans="1:7" x14ac:dyDescent="0.25">
      <c r="A55" s="44"/>
      <c r="B55" s="43" t="s">
        <v>728</v>
      </c>
      <c r="C55" s="42"/>
      <c r="D55" s="42"/>
      <c r="E55" s="50"/>
      <c r="F55" s="50"/>
      <c r="G55" s="50"/>
    </row>
    <row r="56" spans="1:7" x14ac:dyDescent="0.25">
      <c r="A56" s="44"/>
      <c r="B56" s="43" t="s">
        <v>1373</v>
      </c>
      <c r="C56" s="42"/>
      <c r="D56" s="42" t="s">
        <v>9</v>
      </c>
      <c r="E56" s="45">
        <v>0</v>
      </c>
      <c r="F56" s="45">
        <v>0</v>
      </c>
      <c r="G56" s="45"/>
    </row>
    <row r="57" spans="1:7" x14ac:dyDescent="0.25">
      <c r="A57" s="44"/>
      <c r="B57" s="43" t="s">
        <v>1375</v>
      </c>
      <c r="C57" s="42"/>
      <c r="D57" s="42" t="s">
        <v>9</v>
      </c>
      <c r="E57" s="45">
        <v>0</v>
      </c>
      <c r="F57" s="45">
        <v>0</v>
      </c>
      <c r="G57" s="45"/>
    </row>
    <row r="58" spans="1:7" ht="60" x14ac:dyDescent="0.25">
      <c r="A58" s="8"/>
      <c r="B58" s="21" t="s">
        <v>725</v>
      </c>
      <c r="C58" s="6" t="s">
        <v>726</v>
      </c>
      <c r="D58" s="6" t="s">
        <v>1117</v>
      </c>
      <c r="E58" s="11"/>
      <c r="F58" s="11"/>
      <c r="G58" s="11"/>
    </row>
    <row r="59" spans="1:7" ht="60" x14ac:dyDescent="0.25">
      <c r="A59" s="8"/>
      <c r="B59" s="21" t="s">
        <v>729</v>
      </c>
      <c r="C59" s="6" t="s">
        <v>730</v>
      </c>
      <c r="D59" s="6" t="s">
        <v>1117</v>
      </c>
      <c r="E59" s="11"/>
      <c r="F59" s="11"/>
      <c r="G59" s="11"/>
    </row>
    <row r="60" spans="1:7" ht="60" x14ac:dyDescent="0.25">
      <c r="A60" s="8"/>
      <c r="B60" s="21" t="s">
        <v>731</v>
      </c>
      <c r="C60" s="6" t="s">
        <v>732</v>
      </c>
      <c r="D60" s="6" t="s">
        <v>1117</v>
      </c>
      <c r="E60" s="11"/>
      <c r="F60" s="11"/>
      <c r="G60" s="11"/>
    </row>
    <row r="61" spans="1:7" ht="60" x14ac:dyDescent="0.25">
      <c r="A61" s="8"/>
      <c r="B61" s="21" t="s">
        <v>736</v>
      </c>
      <c r="C61" s="6" t="s">
        <v>733</v>
      </c>
      <c r="D61" s="6" t="s">
        <v>1117</v>
      </c>
      <c r="E61" s="11"/>
      <c r="F61" s="11"/>
      <c r="G61" s="11"/>
    </row>
    <row r="62" spans="1:7" ht="60" x14ac:dyDescent="0.25">
      <c r="A62" s="8"/>
      <c r="B62" s="21" t="s">
        <v>737</v>
      </c>
      <c r="C62" s="6" t="s">
        <v>734</v>
      </c>
      <c r="D62" s="6" t="s">
        <v>1117</v>
      </c>
      <c r="E62" s="11"/>
      <c r="F62" s="11"/>
      <c r="G62" s="11"/>
    </row>
    <row r="63" spans="1:7" ht="60" x14ac:dyDescent="0.25">
      <c r="A63" s="8"/>
      <c r="B63" s="21" t="s">
        <v>738</v>
      </c>
      <c r="C63" s="6" t="s">
        <v>735</v>
      </c>
      <c r="D63" s="6" t="s">
        <v>1117</v>
      </c>
      <c r="E63" s="11"/>
      <c r="F63" s="11"/>
      <c r="G63" s="11"/>
    </row>
    <row r="64" spans="1:7" ht="60" x14ac:dyDescent="0.25">
      <c r="A64" s="47" t="s">
        <v>740</v>
      </c>
      <c r="B64" s="48" t="s">
        <v>739</v>
      </c>
      <c r="C64" s="44"/>
      <c r="D64" s="44"/>
      <c r="E64" s="44"/>
      <c r="F64" s="44"/>
      <c r="G64" s="44"/>
    </row>
    <row r="65" spans="1:8" ht="75" x14ac:dyDescent="0.25">
      <c r="A65" s="42" t="s">
        <v>741</v>
      </c>
      <c r="B65" s="43" t="s">
        <v>1332</v>
      </c>
      <c r="C65" s="44"/>
      <c r="D65" s="42"/>
      <c r="E65" s="50"/>
      <c r="F65" s="50"/>
      <c r="G65" s="50"/>
      <c r="H65" s="3" t="s">
        <v>309</v>
      </c>
    </row>
    <row r="66" spans="1:8" x14ac:dyDescent="0.25">
      <c r="A66" s="42"/>
      <c r="B66" s="46" t="s">
        <v>1333</v>
      </c>
      <c r="C66" s="44"/>
      <c r="D66" s="42"/>
      <c r="E66" s="50"/>
      <c r="F66" s="50"/>
      <c r="G66" s="50"/>
      <c r="H66" s="3"/>
    </row>
    <row r="67" spans="1:8" x14ac:dyDescent="0.25">
      <c r="A67" s="42"/>
      <c r="B67" s="43" t="s">
        <v>1373</v>
      </c>
      <c r="C67" s="44"/>
      <c r="D67" s="42" t="s">
        <v>9</v>
      </c>
      <c r="E67" s="45">
        <v>14.45</v>
      </c>
      <c r="F67" s="45">
        <v>14.33</v>
      </c>
      <c r="G67" s="45"/>
      <c r="H67" s="3"/>
    </row>
    <row r="68" spans="1:8" x14ac:dyDescent="0.25">
      <c r="A68" s="42"/>
      <c r="B68" s="43" t="s">
        <v>1375</v>
      </c>
      <c r="C68" s="44"/>
      <c r="D68" s="42" t="s">
        <v>9</v>
      </c>
      <c r="E68" s="45">
        <v>8.4</v>
      </c>
      <c r="F68" s="45">
        <v>12.5</v>
      </c>
      <c r="G68" s="45"/>
      <c r="H68" s="3"/>
    </row>
    <row r="69" spans="1:8" x14ac:dyDescent="0.25">
      <c r="A69" s="42"/>
      <c r="B69" s="46" t="s">
        <v>1334</v>
      </c>
      <c r="C69" s="44"/>
      <c r="D69" s="42"/>
      <c r="E69" s="50"/>
      <c r="F69" s="50"/>
      <c r="G69" s="50"/>
      <c r="H69" s="3"/>
    </row>
    <row r="70" spans="1:8" x14ac:dyDescent="0.25">
      <c r="A70" s="42"/>
      <c r="B70" s="43" t="s">
        <v>1373</v>
      </c>
      <c r="C70" s="44"/>
      <c r="D70" s="42" t="s">
        <v>9</v>
      </c>
      <c r="E70" s="45">
        <v>56.35</v>
      </c>
      <c r="F70" s="45">
        <v>57.89</v>
      </c>
      <c r="G70" s="45"/>
      <c r="H70" s="3"/>
    </row>
    <row r="71" spans="1:8" x14ac:dyDescent="0.25">
      <c r="A71" s="42"/>
      <c r="B71" s="43" t="s">
        <v>1375</v>
      </c>
      <c r="C71" s="44"/>
      <c r="D71" s="42" t="s">
        <v>9</v>
      </c>
      <c r="E71" s="45">
        <v>52.94</v>
      </c>
      <c r="F71" s="45">
        <v>70.19</v>
      </c>
      <c r="G71" s="45"/>
      <c r="H71" s="3"/>
    </row>
    <row r="72" spans="1:8" ht="90" x14ac:dyDescent="0.25">
      <c r="A72" s="8"/>
      <c r="B72" s="21" t="s">
        <v>742</v>
      </c>
      <c r="C72" s="6" t="s">
        <v>743</v>
      </c>
      <c r="D72" s="6" t="s">
        <v>1117</v>
      </c>
      <c r="E72" s="11"/>
      <c r="F72" s="11"/>
      <c r="G72" s="11"/>
      <c r="H72" s="3"/>
    </row>
    <row r="73" spans="1:8" ht="90" x14ac:dyDescent="0.25">
      <c r="A73" s="8"/>
      <c r="B73" s="21" t="s">
        <v>744</v>
      </c>
      <c r="C73" s="6" t="s">
        <v>745</v>
      </c>
      <c r="D73" s="6" t="s">
        <v>1117</v>
      </c>
      <c r="E73" s="11"/>
      <c r="F73" s="11"/>
      <c r="G73" s="11"/>
    </row>
    <row r="74" spans="1:8" ht="90" x14ac:dyDescent="0.25">
      <c r="A74" s="8"/>
      <c r="B74" s="21" t="s">
        <v>746</v>
      </c>
      <c r="C74" s="6" t="s">
        <v>747</v>
      </c>
      <c r="D74" s="6" t="s">
        <v>1117</v>
      </c>
      <c r="E74" s="11"/>
      <c r="F74" s="11"/>
      <c r="G74" s="11"/>
    </row>
    <row r="75" spans="1:8" ht="75" x14ac:dyDescent="0.25">
      <c r="A75" s="42" t="s">
        <v>749</v>
      </c>
      <c r="B75" s="43" t="s">
        <v>748</v>
      </c>
      <c r="C75" s="44"/>
      <c r="D75" s="42"/>
      <c r="E75" s="50"/>
      <c r="F75" s="50"/>
      <c r="G75" s="50"/>
      <c r="H75" s="3" t="s">
        <v>309</v>
      </c>
    </row>
    <row r="76" spans="1:8" x14ac:dyDescent="0.25">
      <c r="A76" s="55"/>
      <c r="B76" s="43" t="s">
        <v>1373</v>
      </c>
      <c r="C76" s="44"/>
      <c r="D76" s="42" t="s">
        <v>9</v>
      </c>
      <c r="E76" s="45">
        <v>11.68</v>
      </c>
      <c r="F76" s="45">
        <v>13.01</v>
      </c>
      <c r="G76" s="45"/>
      <c r="H76" s="3"/>
    </row>
    <row r="77" spans="1:8" x14ac:dyDescent="0.25">
      <c r="A77" s="55"/>
      <c r="B77" s="43" t="s">
        <v>1375</v>
      </c>
      <c r="C77" s="44"/>
      <c r="D77" s="42" t="s">
        <v>9</v>
      </c>
      <c r="E77" s="45">
        <v>5.04</v>
      </c>
      <c r="F77" s="45">
        <v>3.85</v>
      </c>
      <c r="G77" s="45"/>
      <c r="H77" s="3"/>
    </row>
    <row r="78" spans="1:8" ht="48.75" customHeight="1" x14ac:dyDescent="0.25">
      <c r="A78" s="228"/>
      <c r="B78" s="228" t="s">
        <v>750</v>
      </c>
      <c r="C78" s="6" t="s">
        <v>1365</v>
      </c>
      <c r="D78" s="6" t="s">
        <v>1117</v>
      </c>
      <c r="E78" s="11"/>
      <c r="F78" s="11"/>
      <c r="G78" s="11"/>
      <c r="H78" s="3"/>
    </row>
    <row r="79" spans="1:8" ht="48.75" customHeight="1" x14ac:dyDescent="0.25">
      <c r="A79" s="229"/>
      <c r="B79" s="229"/>
      <c r="C79" s="6" t="s">
        <v>751</v>
      </c>
      <c r="D79" s="6" t="s">
        <v>1117</v>
      </c>
      <c r="E79" s="11"/>
      <c r="F79" s="11"/>
      <c r="G79" s="11"/>
      <c r="H79" s="3"/>
    </row>
    <row r="80" spans="1:8" ht="90" x14ac:dyDescent="0.25">
      <c r="A80" s="23"/>
      <c r="B80" s="21" t="s">
        <v>746</v>
      </c>
      <c r="C80" s="6" t="s">
        <v>752</v>
      </c>
      <c r="D80" s="6" t="s">
        <v>1117</v>
      </c>
      <c r="E80" s="11"/>
      <c r="F80" s="11"/>
      <c r="G80" s="11"/>
    </row>
    <row r="81" spans="1:8" ht="90" x14ac:dyDescent="0.25">
      <c r="A81" s="42" t="s">
        <v>754</v>
      </c>
      <c r="B81" s="43" t="s">
        <v>753</v>
      </c>
      <c r="C81" s="42"/>
      <c r="D81" s="42"/>
      <c r="E81" s="50"/>
      <c r="F81" s="50"/>
      <c r="G81" s="50"/>
      <c r="H81" s="3" t="s">
        <v>309</v>
      </c>
    </row>
    <row r="82" spans="1:8" x14ac:dyDescent="0.25">
      <c r="A82" s="56"/>
      <c r="B82" s="43" t="s">
        <v>1373</v>
      </c>
      <c r="C82" s="42"/>
      <c r="D82" s="42" t="s">
        <v>1117</v>
      </c>
      <c r="E82" s="45">
        <v>35.18</v>
      </c>
      <c r="F82" s="45">
        <v>41.08</v>
      </c>
      <c r="G82" s="45"/>
      <c r="H82" s="3"/>
    </row>
    <row r="83" spans="1:8" x14ac:dyDescent="0.25">
      <c r="A83" s="56"/>
      <c r="B83" s="43" t="s">
        <v>1375</v>
      </c>
      <c r="C83" s="42"/>
      <c r="D83" s="42" t="s">
        <v>1117</v>
      </c>
      <c r="E83" s="45">
        <v>48.74</v>
      </c>
      <c r="F83" s="45">
        <v>47.12</v>
      </c>
      <c r="G83" s="45"/>
      <c r="H83" s="3"/>
    </row>
    <row r="84" spans="1:8" ht="75" x14ac:dyDescent="0.25">
      <c r="A84" s="19"/>
      <c r="B84" s="21" t="s">
        <v>755</v>
      </c>
      <c r="C84" s="6" t="s">
        <v>756</v>
      </c>
      <c r="D84" s="6" t="s">
        <v>1117</v>
      </c>
      <c r="E84" s="11"/>
      <c r="F84" s="11"/>
      <c r="G84" s="11"/>
      <c r="H84" s="3"/>
    </row>
    <row r="85" spans="1:8" ht="90" x14ac:dyDescent="0.25">
      <c r="A85" s="19"/>
      <c r="B85" s="21" t="s">
        <v>746</v>
      </c>
      <c r="C85" s="6" t="s">
        <v>1366</v>
      </c>
      <c r="D85" s="6" t="s">
        <v>1117</v>
      </c>
      <c r="E85" s="11"/>
      <c r="F85" s="11"/>
      <c r="G85" s="11"/>
      <c r="H85" s="3"/>
    </row>
    <row r="86" spans="1:8" ht="60" x14ac:dyDescent="0.25">
      <c r="A86" s="42" t="s">
        <v>758</v>
      </c>
      <c r="B86" s="43" t="s">
        <v>757</v>
      </c>
      <c r="C86" s="42"/>
      <c r="D86" s="42"/>
      <c r="E86" s="50"/>
      <c r="F86" s="50"/>
      <c r="G86" s="50"/>
      <c r="H86" s="3" t="s">
        <v>309</v>
      </c>
    </row>
    <row r="87" spans="1:8" x14ac:dyDescent="0.25">
      <c r="A87" s="56"/>
      <c r="B87" s="43" t="s">
        <v>1373</v>
      </c>
      <c r="C87" s="42"/>
      <c r="D87" s="42" t="s">
        <v>1117</v>
      </c>
      <c r="E87" s="45">
        <v>10.87</v>
      </c>
      <c r="F87" s="45">
        <v>11.33</v>
      </c>
      <c r="G87" s="45"/>
      <c r="H87" s="3"/>
    </row>
    <row r="88" spans="1:8" x14ac:dyDescent="0.25">
      <c r="A88" s="56"/>
      <c r="B88" s="43" t="s">
        <v>1375</v>
      </c>
      <c r="C88" s="42"/>
      <c r="D88" s="42" t="s">
        <v>1117</v>
      </c>
      <c r="E88" s="45">
        <v>4.41</v>
      </c>
      <c r="F88" s="45">
        <v>3.84</v>
      </c>
      <c r="G88" s="45"/>
      <c r="H88" s="3"/>
    </row>
    <row r="89" spans="1:8" ht="45" x14ac:dyDescent="0.25">
      <c r="A89" s="19"/>
      <c r="B89" s="21" t="s">
        <v>711</v>
      </c>
      <c r="C89" s="6" t="s">
        <v>759</v>
      </c>
      <c r="D89" s="6" t="s">
        <v>1117</v>
      </c>
      <c r="E89" s="11"/>
      <c r="F89" s="11"/>
      <c r="G89" s="11"/>
      <c r="H89" s="20"/>
    </row>
    <row r="90" spans="1:8" ht="60" x14ac:dyDescent="0.25">
      <c r="A90" s="19"/>
      <c r="B90" s="21" t="s">
        <v>760</v>
      </c>
      <c r="C90" s="6" t="s">
        <v>761</v>
      </c>
      <c r="D90" s="6" t="s">
        <v>1117</v>
      </c>
      <c r="E90" s="11"/>
      <c r="F90" s="11"/>
      <c r="G90" s="11"/>
    </row>
    <row r="91" spans="1:8" ht="45" x14ac:dyDescent="0.25">
      <c r="A91" s="228"/>
      <c r="B91" s="228" t="s">
        <v>762</v>
      </c>
      <c r="C91" s="6" t="s">
        <v>763</v>
      </c>
      <c r="D91" s="6" t="s">
        <v>1117</v>
      </c>
      <c r="E91" s="11"/>
      <c r="F91" s="11"/>
      <c r="G91" s="11"/>
    </row>
    <row r="92" spans="1:8" ht="45" x14ac:dyDescent="0.25">
      <c r="A92" s="229"/>
      <c r="B92" s="229"/>
      <c r="C92" s="6" t="s">
        <v>764</v>
      </c>
      <c r="D92" s="6" t="s">
        <v>1117</v>
      </c>
      <c r="E92" s="11"/>
      <c r="F92" s="11"/>
      <c r="G92" s="11"/>
      <c r="H92" s="20"/>
    </row>
    <row r="93" spans="1:8" ht="90" x14ac:dyDescent="0.25">
      <c r="A93" s="27"/>
      <c r="B93" s="21" t="s">
        <v>746</v>
      </c>
      <c r="C93" s="6" t="s">
        <v>752</v>
      </c>
      <c r="D93" s="6" t="s">
        <v>1117</v>
      </c>
      <c r="E93" s="11"/>
      <c r="F93" s="11"/>
      <c r="G93" s="11"/>
      <c r="H93" s="20"/>
    </row>
    <row r="94" spans="1:8" ht="60" x14ac:dyDescent="0.25">
      <c r="A94" s="42" t="s">
        <v>766</v>
      </c>
      <c r="B94" s="43" t="s">
        <v>765</v>
      </c>
      <c r="C94" s="42"/>
      <c r="D94" s="42" t="s">
        <v>9</v>
      </c>
      <c r="E94" s="50" t="e">
        <f>(E95/E96/12*1000)/E97*100</f>
        <v>#DIV/0!</v>
      </c>
      <c r="F94" s="45">
        <v>159.85</v>
      </c>
      <c r="G94" s="50"/>
      <c r="H94" s="3" t="s">
        <v>27</v>
      </c>
    </row>
    <row r="95" spans="1:8" ht="75" x14ac:dyDescent="0.25">
      <c r="A95" s="27"/>
      <c r="B95" s="21" t="s">
        <v>767</v>
      </c>
      <c r="C95" s="6" t="s">
        <v>768</v>
      </c>
      <c r="D95" s="6" t="s">
        <v>1310</v>
      </c>
      <c r="E95" s="11"/>
      <c r="F95" s="11"/>
      <c r="G95" s="11"/>
      <c r="H95" s="3"/>
    </row>
    <row r="96" spans="1:8" ht="60" x14ac:dyDescent="0.25">
      <c r="A96" s="27"/>
      <c r="B96" s="21" t="s">
        <v>769</v>
      </c>
      <c r="C96" s="6" t="s">
        <v>770</v>
      </c>
      <c r="D96" s="6" t="s">
        <v>1117</v>
      </c>
      <c r="E96" s="11"/>
      <c r="F96" s="11"/>
      <c r="G96" s="11"/>
      <c r="H96" s="20"/>
    </row>
    <row r="97" spans="1:8" ht="30" x14ac:dyDescent="0.25">
      <c r="A97" s="27"/>
      <c r="B97" s="21" t="s">
        <v>493</v>
      </c>
      <c r="C97" s="6" t="s">
        <v>771</v>
      </c>
      <c r="D97" s="6" t="s">
        <v>1310</v>
      </c>
      <c r="E97" s="11"/>
      <c r="F97" s="11"/>
      <c r="G97" s="11"/>
      <c r="H97" s="20"/>
    </row>
    <row r="98" spans="1:8" ht="60" x14ac:dyDescent="0.25">
      <c r="A98" s="62" t="s">
        <v>772</v>
      </c>
      <c r="B98" s="63" t="s">
        <v>773</v>
      </c>
      <c r="C98" s="62"/>
      <c r="D98" s="62" t="s">
        <v>9</v>
      </c>
      <c r="E98" s="52" t="e">
        <f>E99/E100*100</f>
        <v>#DIV/0!</v>
      </c>
      <c r="F98" s="52" t="e">
        <f>F99/F100*100</f>
        <v>#DIV/0!</v>
      </c>
      <c r="G98" s="52" t="e">
        <f>G99/G100*100</f>
        <v>#DIV/0!</v>
      </c>
      <c r="H98" s="3" t="s">
        <v>107</v>
      </c>
    </row>
    <row r="99" spans="1:8" ht="105" x14ac:dyDescent="0.25">
      <c r="A99" s="66"/>
      <c r="B99" s="66" t="s">
        <v>774</v>
      </c>
      <c r="C99" s="36" t="s">
        <v>775</v>
      </c>
      <c r="D99" s="36" t="s">
        <v>1117</v>
      </c>
      <c r="E99" s="38"/>
      <c r="F99" s="38"/>
      <c r="G99" s="38"/>
      <c r="H99" s="20"/>
    </row>
    <row r="100" spans="1:8" ht="105" x14ac:dyDescent="0.25">
      <c r="A100" s="66"/>
      <c r="B100" s="66" t="s">
        <v>776</v>
      </c>
      <c r="C100" s="36" t="s">
        <v>775</v>
      </c>
      <c r="D100" s="36" t="s">
        <v>1117</v>
      </c>
      <c r="E100" s="38"/>
      <c r="F100" s="38"/>
      <c r="G100" s="38"/>
    </row>
    <row r="101" spans="1:8" ht="75" x14ac:dyDescent="0.25">
      <c r="A101" s="62" t="s">
        <v>777</v>
      </c>
      <c r="B101" s="63" t="s">
        <v>778</v>
      </c>
      <c r="C101" s="62"/>
      <c r="D101" s="62" t="s">
        <v>9</v>
      </c>
      <c r="E101" s="52" t="e">
        <f>E102/E103*100</f>
        <v>#DIV/0!</v>
      </c>
      <c r="F101" s="52" t="e">
        <f>F102/F103*100</f>
        <v>#DIV/0!</v>
      </c>
      <c r="G101" s="52" t="e">
        <f>G102/G103*100</f>
        <v>#DIV/0!</v>
      </c>
      <c r="H101" s="3" t="s">
        <v>107</v>
      </c>
    </row>
    <row r="102" spans="1:8" ht="105" x14ac:dyDescent="0.25">
      <c r="A102" s="77"/>
      <c r="B102" s="66" t="s">
        <v>779</v>
      </c>
      <c r="C102" s="36" t="s">
        <v>775</v>
      </c>
      <c r="D102" s="36" t="s">
        <v>1117</v>
      </c>
      <c r="E102" s="38"/>
      <c r="F102" s="38"/>
      <c r="G102" s="38"/>
    </row>
    <row r="103" spans="1:8" ht="105" x14ac:dyDescent="0.25">
      <c r="A103" s="77"/>
      <c r="B103" s="66" t="s">
        <v>780</v>
      </c>
      <c r="C103" s="36" t="s">
        <v>775</v>
      </c>
      <c r="D103" s="36" t="s">
        <v>1117</v>
      </c>
      <c r="E103" s="38"/>
      <c r="F103" s="38"/>
      <c r="G103" s="38"/>
    </row>
    <row r="104" spans="1:8" ht="60" x14ac:dyDescent="0.25">
      <c r="A104" s="47" t="s">
        <v>781</v>
      </c>
      <c r="B104" s="48" t="s">
        <v>782</v>
      </c>
      <c r="C104" s="44"/>
      <c r="D104" s="42"/>
      <c r="E104" s="44"/>
      <c r="F104" s="44"/>
      <c r="G104" s="44"/>
    </row>
    <row r="105" spans="1:8" ht="60" x14ac:dyDescent="0.25">
      <c r="A105" s="42" t="s">
        <v>784</v>
      </c>
      <c r="B105" s="43" t="s">
        <v>783</v>
      </c>
      <c r="C105" s="44"/>
      <c r="D105" s="42"/>
      <c r="E105" s="50"/>
      <c r="F105" s="50"/>
      <c r="G105" s="50"/>
      <c r="H105" s="3" t="s">
        <v>309</v>
      </c>
    </row>
    <row r="106" spans="1:8" x14ac:dyDescent="0.25">
      <c r="A106" s="42"/>
      <c r="B106" s="43" t="s">
        <v>1373</v>
      </c>
      <c r="C106" s="44"/>
      <c r="D106" s="42" t="s">
        <v>9</v>
      </c>
      <c r="E106" s="45">
        <v>68.52</v>
      </c>
      <c r="F106" s="45">
        <v>68.83</v>
      </c>
      <c r="G106" s="45"/>
      <c r="H106" s="3"/>
    </row>
    <row r="107" spans="1:8" x14ac:dyDescent="0.25">
      <c r="A107" s="42"/>
      <c r="B107" s="43" t="s">
        <v>1375</v>
      </c>
      <c r="C107" s="44"/>
      <c r="D107" s="42" t="s">
        <v>9</v>
      </c>
      <c r="E107" s="45">
        <v>0</v>
      </c>
      <c r="F107" s="45">
        <v>100</v>
      </c>
      <c r="G107" s="45"/>
      <c r="H107" s="3"/>
    </row>
    <row r="108" spans="1:8" ht="60" x14ac:dyDescent="0.25">
      <c r="A108" s="6"/>
      <c r="B108" s="21" t="s">
        <v>785</v>
      </c>
      <c r="C108" s="6" t="s">
        <v>786</v>
      </c>
      <c r="D108" s="6" t="s">
        <v>1117</v>
      </c>
      <c r="E108" s="11"/>
      <c r="F108" s="11"/>
      <c r="G108" s="11"/>
      <c r="H108" s="20"/>
    </row>
    <row r="109" spans="1:8" ht="45" x14ac:dyDescent="0.25">
      <c r="A109" s="6"/>
      <c r="B109" s="21" t="s">
        <v>787</v>
      </c>
      <c r="C109" s="6" t="s">
        <v>788</v>
      </c>
      <c r="D109" s="6" t="s">
        <v>1117</v>
      </c>
      <c r="E109" s="11"/>
      <c r="F109" s="11"/>
      <c r="G109" s="11"/>
    </row>
    <row r="110" spans="1:8" ht="60" x14ac:dyDescent="0.25">
      <c r="A110" s="42" t="s">
        <v>789</v>
      </c>
      <c r="B110" s="43" t="s">
        <v>790</v>
      </c>
      <c r="C110" s="44"/>
      <c r="D110" s="42"/>
      <c r="E110" s="50"/>
      <c r="F110" s="50"/>
      <c r="G110" s="50"/>
      <c r="H110" s="3" t="s">
        <v>309</v>
      </c>
    </row>
    <row r="111" spans="1:8" x14ac:dyDescent="0.25">
      <c r="A111" s="42"/>
      <c r="B111" s="43" t="s">
        <v>1373</v>
      </c>
      <c r="C111" s="44"/>
      <c r="D111" s="42" t="s">
        <v>9</v>
      </c>
      <c r="E111" s="45">
        <v>76.84</v>
      </c>
      <c r="F111" s="45">
        <v>73.680000000000007</v>
      </c>
      <c r="G111" s="45"/>
      <c r="H111" s="3"/>
    </row>
    <row r="112" spans="1:8" x14ac:dyDescent="0.25">
      <c r="A112" s="42"/>
      <c r="B112" s="43" t="s">
        <v>1375</v>
      </c>
      <c r="C112" s="44"/>
      <c r="D112" s="42" t="s">
        <v>9</v>
      </c>
      <c r="E112" s="45">
        <v>831.3</v>
      </c>
      <c r="F112" s="45">
        <v>1056.19</v>
      </c>
      <c r="G112" s="45"/>
      <c r="H112" s="3"/>
    </row>
    <row r="113" spans="1:9" ht="75" x14ac:dyDescent="0.25">
      <c r="A113" s="6"/>
      <c r="B113" s="21" t="s">
        <v>791</v>
      </c>
      <c r="C113" s="6" t="s">
        <v>792</v>
      </c>
      <c r="D113" s="6" t="s">
        <v>1361</v>
      </c>
      <c r="E113" s="11"/>
      <c r="F113" s="11"/>
      <c r="G113" s="11"/>
      <c r="H113" s="3"/>
    </row>
    <row r="114" spans="1:9" ht="45" x14ac:dyDescent="0.25">
      <c r="A114" s="6"/>
      <c r="B114" s="21" t="s">
        <v>793</v>
      </c>
      <c r="C114" s="6" t="s">
        <v>794</v>
      </c>
      <c r="D114" s="6" t="s">
        <v>1117</v>
      </c>
      <c r="E114" s="11"/>
      <c r="F114" s="11"/>
      <c r="G114" s="11"/>
      <c r="H114" s="3"/>
    </row>
    <row r="115" spans="1:9" ht="60" x14ac:dyDescent="0.25">
      <c r="A115" s="42" t="s">
        <v>1335</v>
      </c>
      <c r="B115" s="43" t="s">
        <v>795</v>
      </c>
      <c r="C115" s="44"/>
      <c r="D115" s="42"/>
      <c r="E115" s="50"/>
      <c r="F115" s="50"/>
      <c r="G115" s="50"/>
      <c r="H115" s="3" t="s">
        <v>309</v>
      </c>
    </row>
    <row r="116" spans="1:9" x14ac:dyDescent="0.25">
      <c r="A116" s="55"/>
      <c r="B116" s="43" t="s">
        <v>199</v>
      </c>
      <c r="C116" s="44"/>
      <c r="D116" s="42"/>
      <c r="E116" s="50"/>
      <c r="F116" s="50"/>
      <c r="G116" s="50"/>
      <c r="H116" s="3"/>
    </row>
    <row r="117" spans="1:9" x14ac:dyDescent="0.25">
      <c r="A117" s="55"/>
      <c r="B117" s="43" t="s">
        <v>1373</v>
      </c>
      <c r="C117" s="44"/>
      <c r="D117" s="42" t="s">
        <v>1308</v>
      </c>
      <c r="E117" s="45">
        <v>20.77</v>
      </c>
      <c r="F117" s="45">
        <v>21.61</v>
      </c>
      <c r="G117" s="45"/>
      <c r="H117" s="3"/>
    </row>
    <row r="118" spans="1:9" x14ac:dyDescent="0.25">
      <c r="A118" s="55"/>
      <c r="B118" s="43" t="s">
        <v>1375</v>
      </c>
      <c r="C118" s="44"/>
      <c r="D118" s="42" t="s">
        <v>1308</v>
      </c>
      <c r="E118" s="45">
        <v>55.63</v>
      </c>
      <c r="F118" s="45">
        <v>68.38</v>
      </c>
      <c r="G118" s="45"/>
      <c r="H118" s="3"/>
    </row>
    <row r="119" spans="1:9" x14ac:dyDescent="0.25">
      <c r="A119" s="55"/>
      <c r="B119" s="43" t="s">
        <v>235</v>
      </c>
      <c r="C119" s="44"/>
      <c r="D119" s="42"/>
      <c r="E119" s="50"/>
      <c r="F119" s="50"/>
      <c r="G119" s="50"/>
      <c r="H119" s="3"/>
    </row>
    <row r="120" spans="1:9" x14ac:dyDescent="0.25">
      <c r="A120" s="55"/>
      <c r="B120" s="43" t="s">
        <v>1373</v>
      </c>
      <c r="C120" s="44"/>
      <c r="D120" s="42" t="s">
        <v>1308</v>
      </c>
      <c r="E120" s="45">
        <v>17.21</v>
      </c>
      <c r="F120" s="45">
        <v>17.989999999999998</v>
      </c>
      <c r="G120" s="45"/>
      <c r="H120" s="3"/>
    </row>
    <row r="121" spans="1:9" x14ac:dyDescent="0.25">
      <c r="A121" s="55"/>
      <c r="B121" s="43" t="s">
        <v>1375</v>
      </c>
      <c r="C121" s="44"/>
      <c r="D121" s="42" t="s">
        <v>1308</v>
      </c>
      <c r="E121" s="45">
        <v>55.63</v>
      </c>
      <c r="F121" s="45">
        <v>68.38</v>
      </c>
      <c r="G121" s="45"/>
      <c r="H121" s="3"/>
    </row>
    <row r="122" spans="1:9" ht="45" x14ac:dyDescent="0.25">
      <c r="A122" s="23"/>
      <c r="B122" s="21" t="s">
        <v>797</v>
      </c>
      <c r="C122" s="6" t="s">
        <v>798</v>
      </c>
      <c r="D122" s="6" t="s">
        <v>1308</v>
      </c>
      <c r="E122" s="11"/>
      <c r="F122" s="11"/>
      <c r="G122" s="11"/>
      <c r="H122" s="20"/>
    </row>
    <row r="123" spans="1:9" ht="60" x14ac:dyDescent="0.25">
      <c r="A123" s="23"/>
      <c r="B123" s="21" t="s">
        <v>799</v>
      </c>
      <c r="C123" s="6" t="s">
        <v>800</v>
      </c>
      <c r="D123" s="6" t="s">
        <v>1308</v>
      </c>
      <c r="E123" s="11"/>
      <c r="F123" s="11"/>
      <c r="G123" s="11"/>
    </row>
    <row r="124" spans="1:9" ht="45" x14ac:dyDescent="0.25">
      <c r="A124" s="23"/>
      <c r="B124" s="21" t="s">
        <v>801</v>
      </c>
      <c r="C124" s="6" t="s">
        <v>802</v>
      </c>
      <c r="D124" s="6" t="s">
        <v>1117</v>
      </c>
      <c r="E124" s="11"/>
      <c r="F124" s="11"/>
      <c r="G124" s="11"/>
      <c r="H124" s="20"/>
      <c r="I124" s="20"/>
    </row>
    <row r="125" spans="1:9" ht="60" x14ac:dyDescent="0.25">
      <c r="A125" s="42" t="s">
        <v>809</v>
      </c>
      <c r="B125" s="43" t="s">
        <v>803</v>
      </c>
      <c r="C125" s="44"/>
      <c r="D125" s="42"/>
      <c r="E125" s="50"/>
      <c r="F125" s="50"/>
      <c r="G125" s="50"/>
      <c r="H125" s="3" t="s">
        <v>309</v>
      </c>
    </row>
    <row r="126" spans="1:9" x14ac:dyDescent="0.25">
      <c r="A126" s="42"/>
      <c r="B126" s="43" t="s">
        <v>1373</v>
      </c>
      <c r="C126" s="44"/>
      <c r="D126" s="42" t="s">
        <v>9</v>
      </c>
      <c r="E126" s="45">
        <v>100</v>
      </c>
      <c r="F126" s="45">
        <v>100</v>
      </c>
      <c r="G126" s="45"/>
      <c r="H126" s="3"/>
    </row>
    <row r="127" spans="1:9" x14ac:dyDescent="0.25">
      <c r="A127" s="42"/>
      <c r="B127" s="43" t="s">
        <v>1375</v>
      </c>
      <c r="C127" s="44"/>
      <c r="D127" s="42" t="s">
        <v>9</v>
      </c>
      <c r="E127" s="45">
        <v>77.78</v>
      </c>
      <c r="F127" s="45">
        <v>87.5</v>
      </c>
      <c r="G127" s="45"/>
      <c r="H127" s="3"/>
    </row>
    <row r="128" spans="1:9" ht="60" x14ac:dyDescent="0.25">
      <c r="A128" s="6"/>
      <c r="B128" s="21" t="s">
        <v>804</v>
      </c>
      <c r="C128" s="6" t="s">
        <v>805</v>
      </c>
      <c r="D128" s="6" t="s">
        <v>1308</v>
      </c>
      <c r="E128" s="11"/>
      <c r="F128" s="11"/>
      <c r="G128" s="11"/>
    </row>
    <row r="129" spans="1:8" ht="45" x14ac:dyDescent="0.25">
      <c r="A129" s="6"/>
      <c r="B129" s="21" t="s">
        <v>806</v>
      </c>
      <c r="C129" s="6" t="s">
        <v>807</v>
      </c>
      <c r="D129" s="6" t="s">
        <v>1308</v>
      </c>
      <c r="E129" s="11"/>
      <c r="F129" s="11"/>
      <c r="G129" s="11"/>
    </row>
    <row r="130" spans="1:8" ht="60" x14ac:dyDescent="0.25">
      <c r="A130" s="42" t="s">
        <v>808</v>
      </c>
      <c r="B130" s="43" t="s">
        <v>810</v>
      </c>
      <c r="C130" s="42"/>
      <c r="D130" s="42"/>
      <c r="E130" s="50"/>
      <c r="F130" s="50"/>
      <c r="G130" s="50"/>
      <c r="H130" s="3" t="s">
        <v>309</v>
      </c>
    </row>
    <row r="131" spans="1:8" ht="30" x14ac:dyDescent="0.25">
      <c r="A131" s="55"/>
      <c r="B131" s="43" t="s">
        <v>1373</v>
      </c>
      <c r="C131" s="42"/>
      <c r="D131" s="42" t="s">
        <v>1307</v>
      </c>
      <c r="E131" s="45">
        <v>16.45</v>
      </c>
      <c r="F131" s="45">
        <v>15.54</v>
      </c>
      <c r="G131" s="45"/>
      <c r="H131" s="3"/>
    </row>
    <row r="132" spans="1:8" ht="30" x14ac:dyDescent="0.25">
      <c r="A132" s="55"/>
      <c r="B132" s="43" t="s">
        <v>1375</v>
      </c>
      <c r="C132" s="42"/>
      <c r="D132" s="42" t="s">
        <v>1307</v>
      </c>
      <c r="E132" s="45">
        <v>33.880000000000003</v>
      </c>
      <c r="F132" s="45">
        <v>34.26</v>
      </c>
      <c r="G132" s="45"/>
      <c r="H132" s="3"/>
    </row>
    <row r="133" spans="1:8" ht="45" customHeight="1" x14ac:dyDescent="0.25">
      <c r="A133" s="226"/>
      <c r="B133" s="228" t="s">
        <v>811</v>
      </c>
      <c r="C133" s="6" t="s">
        <v>812</v>
      </c>
      <c r="D133" s="6" t="s">
        <v>1307</v>
      </c>
      <c r="E133" s="11"/>
      <c r="F133" s="11"/>
      <c r="G133" s="11"/>
      <c r="H133" s="20"/>
    </row>
    <row r="134" spans="1:8" ht="30" x14ac:dyDescent="0.25">
      <c r="A134" s="231"/>
      <c r="B134" s="230"/>
      <c r="C134" s="6" t="s">
        <v>813</v>
      </c>
      <c r="D134" s="6" t="s">
        <v>1307</v>
      </c>
      <c r="E134" s="11"/>
      <c r="F134" s="11"/>
      <c r="G134" s="11"/>
    </row>
    <row r="135" spans="1:8" ht="30" x14ac:dyDescent="0.25">
      <c r="A135" s="227"/>
      <c r="B135" s="229"/>
      <c r="C135" s="6" t="s">
        <v>814</v>
      </c>
      <c r="D135" s="6" t="s">
        <v>1307</v>
      </c>
      <c r="E135" s="11"/>
      <c r="F135" s="11"/>
      <c r="G135" s="11"/>
    </row>
    <row r="136" spans="1:8" ht="45" x14ac:dyDescent="0.25">
      <c r="A136" s="25"/>
      <c r="B136" s="21" t="s">
        <v>801</v>
      </c>
      <c r="C136" s="6" t="s">
        <v>815</v>
      </c>
      <c r="D136" s="6" t="s">
        <v>1117</v>
      </c>
      <c r="E136" s="11"/>
      <c r="F136" s="11"/>
      <c r="G136" s="11"/>
    </row>
    <row r="137" spans="1:8" ht="30" x14ac:dyDescent="0.25">
      <c r="A137" s="10" t="s">
        <v>816</v>
      </c>
      <c r="B137" s="17" t="s">
        <v>817</v>
      </c>
      <c r="C137" s="8"/>
      <c r="D137" s="8"/>
      <c r="E137" s="8"/>
      <c r="F137" s="8"/>
      <c r="G137" s="8"/>
    </row>
    <row r="138" spans="1:8" ht="60" x14ac:dyDescent="0.25">
      <c r="A138" s="42" t="s">
        <v>819</v>
      </c>
      <c r="B138" s="43" t="s">
        <v>818</v>
      </c>
      <c r="C138" s="44"/>
      <c r="D138" s="42"/>
      <c r="E138" s="50"/>
      <c r="F138" s="50"/>
      <c r="G138" s="50"/>
      <c r="H138" s="3" t="s">
        <v>309</v>
      </c>
    </row>
    <row r="139" spans="1:8" x14ac:dyDescent="0.25">
      <c r="A139" s="55"/>
      <c r="B139" s="43" t="s">
        <v>1373</v>
      </c>
      <c r="C139" s="44"/>
      <c r="D139" s="42" t="s">
        <v>9</v>
      </c>
      <c r="E139" s="45">
        <v>100</v>
      </c>
      <c r="F139" s="45">
        <v>100</v>
      </c>
      <c r="G139" s="45"/>
      <c r="H139" s="3"/>
    </row>
    <row r="140" spans="1:8" x14ac:dyDescent="0.25">
      <c r="A140" s="55"/>
      <c r="B140" s="43" t="s">
        <v>1375</v>
      </c>
      <c r="C140" s="44"/>
      <c r="D140" s="42" t="s">
        <v>9</v>
      </c>
      <c r="E140" s="45">
        <v>44.44</v>
      </c>
      <c r="F140" s="45">
        <v>50</v>
      </c>
      <c r="G140" s="45"/>
      <c r="H140" s="3"/>
    </row>
    <row r="141" spans="1:8" ht="49.5" customHeight="1" x14ac:dyDescent="0.25">
      <c r="A141" s="228"/>
      <c r="B141" s="228" t="s">
        <v>820</v>
      </c>
      <c r="C141" s="6" t="s">
        <v>821</v>
      </c>
      <c r="D141" s="6" t="s">
        <v>1308</v>
      </c>
      <c r="E141" s="11"/>
      <c r="F141" s="11"/>
      <c r="G141" s="11"/>
      <c r="H141" s="20"/>
    </row>
    <row r="142" spans="1:8" ht="49.5" customHeight="1" x14ac:dyDescent="0.25">
      <c r="A142" s="229"/>
      <c r="B142" s="229"/>
      <c r="C142" s="6" t="s">
        <v>822</v>
      </c>
      <c r="D142" s="6" t="s">
        <v>1308</v>
      </c>
      <c r="E142" s="11"/>
      <c r="F142" s="11"/>
      <c r="G142" s="11"/>
    </row>
    <row r="143" spans="1:8" ht="30" x14ac:dyDescent="0.25">
      <c r="A143" s="228"/>
      <c r="B143" s="228" t="s">
        <v>823</v>
      </c>
      <c r="C143" s="6" t="s">
        <v>824</v>
      </c>
      <c r="D143" s="6" t="s">
        <v>1308</v>
      </c>
      <c r="E143" s="11"/>
      <c r="F143" s="11"/>
      <c r="G143" s="11"/>
      <c r="H143" s="20"/>
    </row>
    <row r="144" spans="1:8" ht="30" x14ac:dyDescent="0.25">
      <c r="A144" s="229"/>
      <c r="B144" s="229"/>
      <c r="C144" s="6" t="s">
        <v>825</v>
      </c>
      <c r="D144" s="6" t="s">
        <v>1308</v>
      </c>
      <c r="E144" s="11"/>
      <c r="F144" s="11"/>
      <c r="G144" s="11"/>
    </row>
    <row r="145" spans="1:8" ht="60" x14ac:dyDescent="0.25">
      <c r="A145" s="42" t="s">
        <v>827</v>
      </c>
      <c r="B145" s="43" t="s">
        <v>826</v>
      </c>
      <c r="C145" s="44"/>
      <c r="D145" s="42"/>
      <c r="E145" s="50"/>
      <c r="F145" s="50"/>
      <c r="G145" s="50"/>
      <c r="H145" s="3" t="s">
        <v>309</v>
      </c>
    </row>
    <row r="146" spans="1:8" x14ac:dyDescent="0.25">
      <c r="A146" s="55"/>
      <c r="B146" s="43" t="s">
        <v>1373</v>
      </c>
      <c r="C146" s="44"/>
      <c r="D146" s="42" t="s">
        <v>9</v>
      </c>
      <c r="E146" s="45">
        <v>0.36</v>
      </c>
      <c r="F146" s="45">
        <v>0.35</v>
      </c>
      <c r="G146" s="45"/>
      <c r="H146" s="3"/>
    </row>
    <row r="147" spans="1:8" x14ac:dyDescent="0.25">
      <c r="A147" s="55"/>
      <c r="B147" s="43" t="s">
        <v>1375</v>
      </c>
      <c r="C147" s="44"/>
      <c r="D147" s="42" t="s">
        <v>9</v>
      </c>
      <c r="E147" s="45">
        <v>7.0000000000000007E-2</v>
      </c>
      <c r="F147" s="45">
        <v>0</v>
      </c>
      <c r="G147" s="45"/>
      <c r="H147" s="3"/>
    </row>
    <row r="148" spans="1:8" ht="30" x14ac:dyDescent="0.25">
      <c r="A148" s="220"/>
      <c r="B148" s="228" t="s">
        <v>828</v>
      </c>
      <c r="C148" s="6" t="s">
        <v>1367</v>
      </c>
      <c r="D148" s="6" t="s">
        <v>1117</v>
      </c>
      <c r="E148" s="11"/>
      <c r="F148" s="11"/>
      <c r="G148" s="11"/>
      <c r="H148" s="3"/>
    </row>
    <row r="149" spans="1:8" ht="30" x14ac:dyDescent="0.25">
      <c r="A149" s="221"/>
      <c r="B149" s="230"/>
      <c r="C149" s="6" t="s">
        <v>1369</v>
      </c>
      <c r="D149" s="6" t="s">
        <v>1117</v>
      </c>
      <c r="E149" s="11"/>
      <c r="F149" s="11"/>
      <c r="G149" s="11"/>
      <c r="H149" s="3"/>
    </row>
    <row r="150" spans="1:8" ht="30" x14ac:dyDescent="0.25">
      <c r="A150" s="221"/>
      <c r="B150" s="230"/>
      <c r="C150" s="6" t="s">
        <v>1368</v>
      </c>
      <c r="D150" s="6" t="s">
        <v>1117</v>
      </c>
      <c r="E150" s="11"/>
      <c r="F150" s="11"/>
      <c r="G150" s="11"/>
      <c r="H150" s="3"/>
    </row>
    <row r="151" spans="1:8" ht="45" customHeight="1" x14ac:dyDescent="0.25">
      <c r="A151" s="26"/>
      <c r="B151" s="21" t="s">
        <v>703</v>
      </c>
      <c r="C151" s="6" t="s">
        <v>1370</v>
      </c>
      <c r="D151" s="6" t="s">
        <v>1117</v>
      </c>
      <c r="E151" s="11"/>
      <c r="F151" s="11"/>
      <c r="G151" s="11"/>
      <c r="H151" s="3"/>
    </row>
    <row r="152" spans="1:8" ht="45" x14ac:dyDescent="0.25">
      <c r="A152" s="47" t="s">
        <v>829</v>
      </c>
      <c r="B152" s="48" t="s">
        <v>830</v>
      </c>
      <c r="C152" s="44"/>
      <c r="D152" s="44"/>
      <c r="E152" s="44"/>
      <c r="F152" s="44"/>
      <c r="G152" s="44"/>
    </row>
    <row r="153" spans="1:8" ht="75" x14ac:dyDescent="0.25">
      <c r="A153" s="42" t="s">
        <v>832</v>
      </c>
      <c r="B153" s="43" t="s">
        <v>831</v>
      </c>
      <c r="C153" s="42"/>
      <c r="D153" s="42"/>
      <c r="E153" s="50"/>
      <c r="F153" s="50"/>
      <c r="G153" s="50"/>
      <c r="H153" s="3" t="s">
        <v>309</v>
      </c>
    </row>
    <row r="154" spans="1:8" x14ac:dyDescent="0.25">
      <c r="A154" s="42"/>
      <c r="B154" s="43" t="s">
        <v>1373</v>
      </c>
      <c r="C154" s="42"/>
      <c r="D154" s="42" t="s">
        <v>9</v>
      </c>
      <c r="E154" s="45">
        <v>32.74</v>
      </c>
      <c r="F154" s="45">
        <v>22.67</v>
      </c>
      <c r="G154" s="45"/>
      <c r="H154" s="3"/>
    </row>
    <row r="155" spans="1:8" x14ac:dyDescent="0.25">
      <c r="A155" s="42"/>
      <c r="B155" s="43" t="s">
        <v>1375</v>
      </c>
      <c r="C155" s="42"/>
      <c r="D155" s="42" t="s">
        <v>9</v>
      </c>
      <c r="E155" s="45">
        <v>0</v>
      </c>
      <c r="F155" s="45">
        <v>0</v>
      </c>
      <c r="G155" s="45"/>
      <c r="H155" s="3"/>
    </row>
    <row r="156" spans="1:8" ht="60" x14ac:dyDescent="0.25">
      <c r="A156" s="8"/>
      <c r="B156" s="21" t="s">
        <v>833</v>
      </c>
      <c r="C156" s="6" t="s">
        <v>834</v>
      </c>
      <c r="D156" s="6" t="s">
        <v>1117</v>
      </c>
      <c r="E156" s="11"/>
      <c r="F156" s="11"/>
      <c r="G156" s="11"/>
    </row>
    <row r="157" spans="1:8" ht="45" x14ac:dyDescent="0.25">
      <c r="A157" s="8"/>
      <c r="B157" s="21" t="s">
        <v>835</v>
      </c>
      <c r="C157" s="6" t="s">
        <v>836</v>
      </c>
      <c r="D157" s="6" t="s">
        <v>1117</v>
      </c>
      <c r="E157" s="11"/>
      <c r="F157" s="11"/>
      <c r="G157" s="11"/>
    </row>
    <row r="158" spans="1:8" ht="60" x14ac:dyDescent="0.25">
      <c r="A158" s="62" t="s">
        <v>838</v>
      </c>
      <c r="B158" s="63" t="s">
        <v>837</v>
      </c>
      <c r="C158" s="62"/>
      <c r="D158" s="62" t="s">
        <v>9</v>
      </c>
      <c r="E158" s="52" t="e">
        <f>E159/E160*100</f>
        <v>#DIV/0!</v>
      </c>
      <c r="F158" s="52" t="e">
        <f>F159/F160*100</f>
        <v>#DIV/0!</v>
      </c>
      <c r="G158" s="52" t="e">
        <f>G159/G160*100</f>
        <v>#DIV/0!</v>
      </c>
      <c r="H158" s="3" t="s">
        <v>107</v>
      </c>
    </row>
    <row r="159" spans="1:8" ht="60" x14ac:dyDescent="0.25">
      <c r="A159" s="67"/>
      <c r="B159" s="66" t="s">
        <v>839</v>
      </c>
      <c r="C159" s="36" t="s">
        <v>580</v>
      </c>
      <c r="D159" s="36" t="s">
        <v>1117</v>
      </c>
      <c r="E159" s="38"/>
      <c r="F159" s="38"/>
      <c r="G159" s="38"/>
      <c r="H159" s="3"/>
    </row>
    <row r="160" spans="1:8" ht="60" x14ac:dyDescent="0.25">
      <c r="A160" s="67"/>
      <c r="B160" s="66" t="s">
        <v>840</v>
      </c>
      <c r="C160" s="36" t="s">
        <v>580</v>
      </c>
      <c r="D160" s="36" t="s">
        <v>1117</v>
      </c>
      <c r="E160" s="38"/>
      <c r="F160" s="38"/>
      <c r="G160" s="38"/>
      <c r="H160" s="3"/>
    </row>
    <row r="161" spans="1:8" ht="45" x14ac:dyDescent="0.25">
      <c r="A161" s="47" t="s">
        <v>841</v>
      </c>
      <c r="B161" s="48" t="s">
        <v>842</v>
      </c>
      <c r="C161" s="44"/>
      <c r="D161" s="44"/>
      <c r="E161" s="44"/>
      <c r="F161" s="44"/>
      <c r="G161" s="44"/>
    </row>
    <row r="162" spans="1:8" ht="75" x14ac:dyDescent="0.25">
      <c r="A162" s="42" t="s">
        <v>844</v>
      </c>
      <c r="B162" s="43" t="s">
        <v>843</v>
      </c>
      <c r="C162" s="44"/>
      <c r="D162" s="42"/>
      <c r="E162" s="50"/>
      <c r="F162" s="50"/>
      <c r="G162" s="50"/>
      <c r="H162" s="3" t="s">
        <v>309</v>
      </c>
    </row>
    <row r="163" spans="1:8" x14ac:dyDescent="0.25">
      <c r="A163" s="55"/>
      <c r="B163" s="43" t="s">
        <v>1373</v>
      </c>
      <c r="C163" s="44"/>
      <c r="D163" s="42" t="s">
        <v>9</v>
      </c>
      <c r="E163" s="45">
        <v>18.3</v>
      </c>
      <c r="F163" s="45">
        <v>17.84</v>
      </c>
      <c r="G163" s="45"/>
      <c r="H163" s="3"/>
    </row>
    <row r="164" spans="1:8" x14ac:dyDescent="0.25">
      <c r="A164" s="55"/>
      <c r="B164" s="43" t="s">
        <v>1375</v>
      </c>
      <c r="C164" s="44"/>
      <c r="D164" s="42" t="s">
        <v>9</v>
      </c>
      <c r="E164" s="45">
        <v>100</v>
      </c>
      <c r="F164" s="45">
        <v>100</v>
      </c>
      <c r="G164" s="45"/>
      <c r="H164" s="3"/>
    </row>
    <row r="165" spans="1:8" ht="39" customHeight="1" x14ac:dyDescent="0.25">
      <c r="A165" s="226"/>
      <c r="B165" s="228" t="s">
        <v>845</v>
      </c>
      <c r="C165" s="6" t="s">
        <v>846</v>
      </c>
      <c r="D165" s="12" t="s">
        <v>1310</v>
      </c>
      <c r="E165" s="11"/>
      <c r="F165" s="11"/>
      <c r="G165" s="11"/>
      <c r="H165" s="3"/>
    </row>
    <row r="166" spans="1:8" ht="39" customHeight="1" x14ac:dyDescent="0.25">
      <c r="A166" s="227"/>
      <c r="B166" s="229"/>
      <c r="C166" s="6" t="s">
        <v>847</v>
      </c>
      <c r="D166" s="12" t="s">
        <v>1310</v>
      </c>
      <c r="E166" s="11"/>
      <c r="F166" s="11"/>
      <c r="G166" s="11"/>
      <c r="H166" s="3"/>
    </row>
    <row r="167" spans="1:8" ht="39" customHeight="1" x14ac:dyDescent="0.25">
      <c r="A167" s="226"/>
      <c r="B167" s="228" t="s">
        <v>848</v>
      </c>
      <c r="C167" s="6" t="s">
        <v>849</v>
      </c>
      <c r="D167" s="12" t="s">
        <v>1310</v>
      </c>
      <c r="E167" s="11"/>
      <c r="F167" s="11"/>
      <c r="G167" s="11"/>
      <c r="H167" s="3"/>
    </row>
    <row r="168" spans="1:8" ht="39" customHeight="1" x14ac:dyDescent="0.25">
      <c r="A168" s="227"/>
      <c r="B168" s="229"/>
      <c r="C168" s="6" t="s">
        <v>850</v>
      </c>
      <c r="D168" s="12" t="s">
        <v>1310</v>
      </c>
      <c r="E168" s="11"/>
      <c r="F168" s="11"/>
      <c r="G168" s="11"/>
      <c r="H168" s="3"/>
    </row>
    <row r="169" spans="1:8" ht="60" x14ac:dyDescent="0.25">
      <c r="A169" s="42" t="s">
        <v>852</v>
      </c>
      <c r="B169" s="43" t="s">
        <v>851</v>
      </c>
      <c r="C169" s="42"/>
      <c r="D169" s="42"/>
      <c r="E169" s="50"/>
      <c r="F169" s="50"/>
      <c r="G169" s="50"/>
      <c r="H169" s="3" t="s">
        <v>309</v>
      </c>
    </row>
    <row r="170" spans="1:8" x14ac:dyDescent="0.25">
      <c r="A170" s="42"/>
      <c r="B170" s="43" t="s">
        <v>1373</v>
      </c>
      <c r="C170" s="42"/>
      <c r="D170" s="42" t="s">
        <v>1310</v>
      </c>
      <c r="E170" s="45">
        <v>246.82</v>
      </c>
      <c r="F170" s="45">
        <v>262.37</v>
      </c>
      <c r="G170" s="45"/>
      <c r="H170" s="3"/>
    </row>
    <row r="171" spans="1:8" x14ac:dyDescent="0.25">
      <c r="A171" s="42"/>
      <c r="B171" s="43" t="s">
        <v>1375</v>
      </c>
      <c r="C171" s="42"/>
      <c r="D171" s="42" t="s">
        <v>1310</v>
      </c>
      <c r="E171" s="45">
        <v>403.4</v>
      </c>
      <c r="F171" s="45">
        <v>427.57</v>
      </c>
      <c r="G171" s="45"/>
      <c r="H171" s="3"/>
    </row>
    <row r="172" spans="1:8" ht="45" customHeight="1" x14ac:dyDescent="0.25">
      <c r="A172" s="8"/>
      <c r="B172" s="21" t="s">
        <v>853</v>
      </c>
      <c r="C172" s="6" t="s">
        <v>854</v>
      </c>
      <c r="D172" s="12" t="s">
        <v>1310</v>
      </c>
      <c r="E172" s="11"/>
      <c r="F172" s="11"/>
      <c r="G172" s="11"/>
    </row>
    <row r="173" spans="1:8" ht="45" x14ac:dyDescent="0.25">
      <c r="A173" s="8"/>
      <c r="B173" s="21" t="s">
        <v>801</v>
      </c>
      <c r="C173" s="6" t="s">
        <v>855</v>
      </c>
      <c r="D173" s="12" t="s">
        <v>1117</v>
      </c>
      <c r="E173" s="11"/>
      <c r="F173" s="11"/>
      <c r="G173" s="11"/>
    </row>
    <row r="174" spans="1:8" ht="45" x14ac:dyDescent="0.25">
      <c r="A174" s="47" t="s">
        <v>856</v>
      </c>
      <c r="B174" s="48" t="s">
        <v>857</v>
      </c>
      <c r="C174" s="44"/>
      <c r="D174" s="44"/>
      <c r="E174" s="44"/>
      <c r="F174" s="44"/>
      <c r="G174" s="44"/>
    </row>
    <row r="175" spans="1:8" ht="60" x14ac:dyDescent="0.25">
      <c r="A175" s="42" t="s">
        <v>859</v>
      </c>
      <c r="B175" s="43" t="s">
        <v>858</v>
      </c>
      <c r="C175" s="44"/>
      <c r="D175" s="42"/>
      <c r="E175" s="50"/>
      <c r="F175" s="50"/>
      <c r="G175" s="50"/>
      <c r="H175" s="3" t="s">
        <v>309</v>
      </c>
    </row>
    <row r="176" spans="1:8" x14ac:dyDescent="0.25">
      <c r="A176" s="42"/>
      <c r="B176" s="43" t="s">
        <v>1373</v>
      </c>
      <c r="C176" s="44"/>
      <c r="D176" s="42" t="s">
        <v>9</v>
      </c>
      <c r="E176" s="45">
        <v>0</v>
      </c>
      <c r="F176" s="45">
        <v>0</v>
      </c>
      <c r="G176" s="45"/>
      <c r="H176" s="3"/>
    </row>
    <row r="177" spans="1:8" x14ac:dyDescent="0.25">
      <c r="A177" s="42"/>
      <c r="B177" s="43" t="s">
        <v>1375</v>
      </c>
      <c r="C177" s="44"/>
      <c r="D177" s="42" t="s">
        <v>9</v>
      </c>
      <c r="E177" s="45">
        <v>0</v>
      </c>
      <c r="F177" s="45">
        <v>0</v>
      </c>
      <c r="G177" s="45"/>
      <c r="H177" s="3"/>
    </row>
    <row r="178" spans="1:8" ht="60" x14ac:dyDescent="0.25">
      <c r="A178" s="8"/>
      <c r="B178" s="21" t="s">
        <v>860</v>
      </c>
      <c r="C178" s="6" t="s">
        <v>861</v>
      </c>
      <c r="D178" s="12" t="s">
        <v>1308</v>
      </c>
      <c r="E178" s="11"/>
      <c r="F178" s="11"/>
      <c r="G178" s="11"/>
    </row>
    <row r="179" spans="1:8" ht="30" x14ac:dyDescent="0.25">
      <c r="A179" s="8"/>
      <c r="B179" s="21" t="s">
        <v>862</v>
      </c>
      <c r="C179" s="6" t="s">
        <v>863</v>
      </c>
      <c r="D179" s="12" t="s">
        <v>1308</v>
      </c>
      <c r="E179" s="11"/>
      <c r="F179" s="11"/>
      <c r="G179" s="11"/>
    </row>
    <row r="180" spans="1:8" ht="60" x14ac:dyDescent="0.25">
      <c r="A180" s="47" t="s">
        <v>864</v>
      </c>
      <c r="B180" s="48" t="s">
        <v>865</v>
      </c>
      <c r="C180" s="44"/>
      <c r="D180" s="44"/>
      <c r="E180" s="44"/>
      <c r="F180" s="44"/>
      <c r="G180" s="44"/>
    </row>
    <row r="181" spans="1:8" ht="60" x14ac:dyDescent="0.25">
      <c r="A181" s="42" t="s">
        <v>867</v>
      </c>
      <c r="B181" s="43" t="s">
        <v>866</v>
      </c>
      <c r="C181" s="44"/>
      <c r="D181" s="42"/>
      <c r="E181" s="50"/>
      <c r="F181" s="50"/>
      <c r="G181" s="50"/>
      <c r="H181" s="3" t="s">
        <v>309</v>
      </c>
    </row>
    <row r="182" spans="1:8" x14ac:dyDescent="0.25">
      <c r="A182" s="42"/>
      <c r="B182" s="43" t="s">
        <v>1373</v>
      </c>
      <c r="C182" s="44"/>
      <c r="D182" s="42" t="s">
        <v>9</v>
      </c>
      <c r="E182" s="45">
        <v>14.46</v>
      </c>
      <c r="F182" s="45">
        <v>12.46</v>
      </c>
      <c r="G182" s="45"/>
      <c r="H182" s="3"/>
    </row>
    <row r="183" spans="1:8" x14ac:dyDescent="0.25">
      <c r="A183" s="42"/>
      <c r="B183" s="43" t="s">
        <v>1375</v>
      </c>
      <c r="C183" s="44"/>
      <c r="D183" s="42" t="s">
        <v>9</v>
      </c>
      <c r="E183" s="45">
        <v>4.0599999999999996</v>
      </c>
      <c r="F183" s="45">
        <v>5.88</v>
      </c>
      <c r="G183" s="45"/>
      <c r="H183" s="3"/>
    </row>
    <row r="184" spans="1:8" ht="45" x14ac:dyDescent="0.25">
      <c r="A184" s="8"/>
      <c r="B184" s="21" t="s">
        <v>868</v>
      </c>
      <c r="C184" s="6" t="s">
        <v>869</v>
      </c>
      <c r="D184" s="12" t="s">
        <v>1310</v>
      </c>
      <c r="E184" s="11"/>
      <c r="F184" s="11"/>
      <c r="G184" s="11"/>
    </row>
    <row r="185" spans="1:8" ht="30" x14ac:dyDescent="0.25">
      <c r="A185" s="8"/>
      <c r="B185" s="21" t="s">
        <v>870</v>
      </c>
      <c r="C185" s="6" t="s">
        <v>871</v>
      </c>
      <c r="D185" s="12" t="s">
        <v>1310</v>
      </c>
      <c r="E185" s="11"/>
      <c r="F185" s="11"/>
      <c r="G185" s="11"/>
    </row>
    <row r="186" spans="1:8" ht="60" x14ac:dyDescent="0.25">
      <c r="A186" s="42" t="s">
        <v>872</v>
      </c>
      <c r="B186" s="43" t="s">
        <v>873</v>
      </c>
      <c r="C186" s="42"/>
      <c r="D186" s="42"/>
      <c r="E186" s="50"/>
      <c r="F186" s="50"/>
      <c r="G186" s="50"/>
      <c r="H186" s="3" t="s">
        <v>309</v>
      </c>
    </row>
    <row r="187" spans="1:8" x14ac:dyDescent="0.25">
      <c r="A187" s="42"/>
      <c r="B187" s="43" t="s">
        <v>1373</v>
      </c>
      <c r="C187" s="42"/>
      <c r="D187" s="42" t="s">
        <v>1310</v>
      </c>
      <c r="E187" s="45">
        <v>521.78</v>
      </c>
      <c r="F187" s="45">
        <v>485.43</v>
      </c>
      <c r="G187" s="45"/>
      <c r="H187" s="3"/>
    </row>
    <row r="188" spans="1:8" x14ac:dyDescent="0.25">
      <c r="A188" s="42"/>
      <c r="B188" s="43" t="s">
        <v>1375</v>
      </c>
      <c r="C188" s="42"/>
      <c r="D188" s="42" t="s">
        <v>1310</v>
      </c>
      <c r="E188" s="45">
        <v>84.08</v>
      </c>
      <c r="F188" s="45">
        <v>116.68</v>
      </c>
      <c r="G188" s="45"/>
      <c r="H188" s="3"/>
    </row>
    <row r="189" spans="1:8" ht="60" x14ac:dyDescent="0.25">
      <c r="A189" s="8"/>
      <c r="B189" s="21" t="s">
        <v>874</v>
      </c>
      <c r="C189" s="6" t="s">
        <v>869</v>
      </c>
      <c r="D189" s="12" t="s">
        <v>1310</v>
      </c>
      <c r="E189" s="11"/>
      <c r="F189" s="11"/>
      <c r="G189" s="11"/>
    </row>
    <row r="190" spans="1:8" ht="45" x14ac:dyDescent="0.25">
      <c r="A190" s="8"/>
      <c r="B190" s="21" t="s">
        <v>875</v>
      </c>
      <c r="C190" s="6" t="s">
        <v>752</v>
      </c>
      <c r="D190" s="12" t="s">
        <v>1117</v>
      </c>
      <c r="E190" s="11"/>
      <c r="F190" s="11"/>
      <c r="G190" s="11"/>
    </row>
    <row r="191" spans="1:8" ht="45" x14ac:dyDescent="0.25">
      <c r="A191" s="8"/>
      <c r="B191" s="21" t="s">
        <v>876</v>
      </c>
      <c r="C191" s="6" t="s">
        <v>877</v>
      </c>
      <c r="D191" s="12" t="s">
        <v>1117</v>
      </c>
      <c r="E191" s="11"/>
      <c r="F191" s="11"/>
      <c r="G191" s="11"/>
    </row>
    <row r="192" spans="1:8" ht="75" x14ac:dyDescent="0.25">
      <c r="A192" s="62" t="s">
        <v>878</v>
      </c>
      <c r="B192" s="63" t="s">
        <v>879</v>
      </c>
      <c r="C192" s="62"/>
      <c r="D192" s="62" t="s">
        <v>9</v>
      </c>
      <c r="E192" s="52" t="e">
        <f>E193/E194*100</f>
        <v>#DIV/0!</v>
      </c>
      <c r="F192" s="52" t="e">
        <f>F193/F194*100</f>
        <v>#DIV/0!</v>
      </c>
      <c r="G192" s="52" t="e">
        <f>G193/G194*100</f>
        <v>#DIV/0!</v>
      </c>
      <c r="H192" s="3" t="s">
        <v>107</v>
      </c>
    </row>
    <row r="193" spans="1:8" ht="105" x14ac:dyDescent="0.25">
      <c r="A193" s="67"/>
      <c r="B193" s="66" t="s">
        <v>880</v>
      </c>
      <c r="C193" s="36" t="s">
        <v>775</v>
      </c>
      <c r="D193" s="65" t="s">
        <v>1117</v>
      </c>
      <c r="E193" s="38"/>
      <c r="F193" s="38"/>
      <c r="G193" s="38"/>
    </row>
    <row r="194" spans="1:8" ht="105" x14ac:dyDescent="0.25">
      <c r="A194" s="67"/>
      <c r="B194" s="66" t="s">
        <v>881</v>
      </c>
      <c r="C194" s="36" t="s">
        <v>775</v>
      </c>
      <c r="D194" s="65" t="s">
        <v>1117</v>
      </c>
      <c r="E194" s="38"/>
      <c r="F194" s="38"/>
      <c r="G194" s="38"/>
    </row>
    <row r="195" spans="1:8" ht="120" x14ac:dyDescent="0.25">
      <c r="A195" s="62" t="s">
        <v>882</v>
      </c>
      <c r="B195" s="63" t="s">
        <v>883</v>
      </c>
      <c r="C195" s="62"/>
      <c r="D195" s="62" t="s">
        <v>9</v>
      </c>
      <c r="E195" s="52" t="e">
        <f>E196/E197*100</f>
        <v>#DIV/0!</v>
      </c>
      <c r="F195" s="52" t="e">
        <f>F196/F197*100</f>
        <v>#DIV/0!</v>
      </c>
      <c r="G195" s="52" t="e">
        <f>G196/G197*100</f>
        <v>#DIV/0!</v>
      </c>
      <c r="H195" s="3" t="s">
        <v>107</v>
      </c>
    </row>
    <row r="196" spans="1:8" ht="105" x14ac:dyDescent="0.25">
      <c r="A196" s="67"/>
      <c r="B196" s="66" t="s">
        <v>884</v>
      </c>
      <c r="C196" s="36" t="s">
        <v>775</v>
      </c>
      <c r="D196" s="65" t="s">
        <v>1117</v>
      </c>
      <c r="E196" s="38"/>
      <c r="F196" s="38"/>
      <c r="G196" s="38"/>
    </row>
    <row r="197" spans="1:8" ht="105" x14ac:dyDescent="0.25">
      <c r="A197" s="67"/>
      <c r="B197" s="66" t="s">
        <v>885</v>
      </c>
      <c r="C197" s="36" t="s">
        <v>775</v>
      </c>
      <c r="D197" s="65" t="s">
        <v>1117</v>
      </c>
      <c r="E197" s="38"/>
      <c r="F197" s="38"/>
      <c r="G197" s="38"/>
    </row>
    <row r="198" spans="1:8" ht="45" x14ac:dyDescent="0.25">
      <c r="A198" s="47" t="s">
        <v>886</v>
      </c>
      <c r="B198" s="48" t="s">
        <v>887</v>
      </c>
      <c r="C198" s="44"/>
      <c r="D198" s="44"/>
      <c r="E198" s="44"/>
      <c r="F198" s="44"/>
      <c r="G198" s="44"/>
    </row>
    <row r="199" spans="1:8" ht="60" x14ac:dyDescent="0.25">
      <c r="A199" s="42" t="s">
        <v>888</v>
      </c>
      <c r="B199" s="43" t="s">
        <v>1336</v>
      </c>
      <c r="C199" s="42"/>
      <c r="D199" s="42"/>
      <c r="E199" s="50"/>
      <c r="F199" s="50"/>
      <c r="G199" s="50"/>
      <c r="H199" s="3" t="s">
        <v>309</v>
      </c>
    </row>
    <row r="200" spans="1:8" x14ac:dyDescent="0.25">
      <c r="A200" s="42"/>
      <c r="B200" s="43" t="s">
        <v>652</v>
      </c>
      <c r="C200" s="42"/>
      <c r="D200" s="42"/>
      <c r="E200" s="50"/>
      <c r="F200" s="50"/>
      <c r="G200" s="50"/>
    </row>
    <row r="201" spans="1:8" x14ac:dyDescent="0.25">
      <c r="A201" s="42"/>
      <c r="B201" s="43" t="s">
        <v>1373</v>
      </c>
      <c r="C201" s="42"/>
      <c r="D201" s="42" t="s">
        <v>9</v>
      </c>
      <c r="E201" s="45">
        <v>100</v>
      </c>
      <c r="F201" s="45">
        <v>100</v>
      </c>
      <c r="G201" s="45"/>
    </row>
    <row r="202" spans="1:8" x14ac:dyDescent="0.25">
      <c r="A202" s="42"/>
      <c r="B202" s="43" t="s">
        <v>1375</v>
      </c>
      <c r="C202" s="42"/>
      <c r="D202" s="42" t="s">
        <v>9</v>
      </c>
      <c r="E202" s="45">
        <v>70.37</v>
      </c>
      <c r="F202" s="45">
        <v>92.61</v>
      </c>
      <c r="G202" s="45"/>
    </row>
    <row r="203" spans="1:8" x14ac:dyDescent="0.25">
      <c r="A203" s="42"/>
      <c r="B203" s="43" t="s">
        <v>657</v>
      </c>
      <c r="C203" s="42"/>
      <c r="D203" s="42"/>
      <c r="E203" s="50"/>
      <c r="F203" s="50"/>
      <c r="G203" s="50"/>
    </row>
    <row r="204" spans="1:8" x14ac:dyDescent="0.25">
      <c r="A204" s="42"/>
      <c r="B204" s="43" t="s">
        <v>1373</v>
      </c>
      <c r="C204" s="42"/>
      <c r="D204" s="42" t="s">
        <v>9</v>
      </c>
      <c r="E204" s="45">
        <v>97.73</v>
      </c>
      <c r="F204" s="45">
        <v>100</v>
      </c>
      <c r="G204" s="45"/>
    </row>
    <row r="205" spans="1:8" x14ac:dyDescent="0.25">
      <c r="A205" s="42"/>
      <c r="B205" s="43" t="s">
        <v>1375</v>
      </c>
      <c r="C205" s="42"/>
      <c r="D205" s="42" t="s">
        <v>9</v>
      </c>
      <c r="E205" s="45">
        <v>0</v>
      </c>
      <c r="F205" s="45">
        <v>100</v>
      </c>
      <c r="G205" s="45"/>
    </row>
    <row r="206" spans="1:8" ht="60" x14ac:dyDescent="0.25">
      <c r="A206" s="6"/>
      <c r="B206" s="21" t="s">
        <v>889</v>
      </c>
      <c r="C206" s="6" t="s">
        <v>890</v>
      </c>
      <c r="D206" s="12" t="s">
        <v>1307</v>
      </c>
      <c r="E206" s="11"/>
      <c r="F206" s="11"/>
      <c r="G206" s="11"/>
    </row>
    <row r="207" spans="1:8" ht="45" x14ac:dyDescent="0.25">
      <c r="A207" s="6"/>
      <c r="B207" s="21" t="s">
        <v>891</v>
      </c>
      <c r="C207" s="6" t="s">
        <v>892</v>
      </c>
      <c r="D207" s="12" t="s">
        <v>1307</v>
      </c>
      <c r="E207" s="11"/>
      <c r="F207" s="11"/>
      <c r="G207" s="11"/>
    </row>
    <row r="208" spans="1:8" ht="45" x14ac:dyDescent="0.25">
      <c r="A208" s="6"/>
      <c r="B208" s="21" t="s">
        <v>893</v>
      </c>
      <c r="C208" s="6" t="s">
        <v>894</v>
      </c>
      <c r="D208" s="12" t="s">
        <v>1307</v>
      </c>
      <c r="E208" s="11"/>
      <c r="F208" s="11"/>
      <c r="G208" s="11"/>
    </row>
    <row r="209" spans="1:8" ht="45" x14ac:dyDescent="0.25">
      <c r="A209" s="6"/>
      <c r="B209" s="21" t="s">
        <v>895</v>
      </c>
      <c r="C209" s="6" t="s">
        <v>896</v>
      </c>
      <c r="D209" s="12" t="s">
        <v>1307</v>
      </c>
      <c r="E209" s="11"/>
      <c r="F209" s="11"/>
      <c r="G209" s="11"/>
    </row>
    <row r="210" spans="1:8" ht="60" x14ac:dyDescent="0.25">
      <c r="A210" s="42" t="s">
        <v>897</v>
      </c>
      <c r="B210" s="43" t="s">
        <v>898</v>
      </c>
      <c r="C210" s="42"/>
      <c r="D210" s="42"/>
      <c r="E210" s="50"/>
      <c r="F210" s="50"/>
      <c r="G210" s="50"/>
      <c r="H210" s="3" t="s">
        <v>309</v>
      </c>
    </row>
    <row r="211" spans="1:8" x14ac:dyDescent="0.25">
      <c r="A211" s="42"/>
      <c r="B211" s="43" t="s">
        <v>652</v>
      </c>
      <c r="C211" s="42"/>
      <c r="D211" s="42"/>
      <c r="E211" s="50"/>
      <c r="F211" s="50"/>
      <c r="G211" s="50"/>
    </row>
    <row r="212" spans="1:8" x14ac:dyDescent="0.25">
      <c r="A212" s="42"/>
      <c r="B212" s="43" t="s">
        <v>1373</v>
      </c>
      <c r="C212" s="42"/>
      <c r="D212" s="42" t="s">
        <v>9</v>
      </c>
      <c r="E212" s="45">
        <v>1.29</v>
      </c>
      <c r="F212" s="45">
        <v>1.31</v>
      </c>
      <c r="G212" s="45" t="e">
        <f>G218/G221*100</f>
        <v>#DIV/0!</v>
      </c>
    </row>
    <row r="213" spans="1:8" x14ac:dyDescent="0.25">
      <c r="A213" s="42"/>
      <c r="B213" s="43" t="s">
        <v>1375</v>
      </c>
      <c r="C213" s="42"/>
      <c r="D213" s="42" t="s">
        <v>9</v>
      </c>
      <c r="E213" s="45">
        <v>0</v>
      </c>
      <c r="F213" s="45">
        <f>F219/F222*100</f>
        <v>0</v>
      </c>
      <c r="G213" s="45" t="e">
        <f>G219/G222*100</f>
        <v>#DIV/0!</v>
      </c>
    </row>
    <row r="214" spans="1:8" x14ac:dyDescent="0.25">
      <c r="A214" s="42"/>
      <c r="B214" s="43" t="s">
        <v>899</v>
      </c>
      <c r="C214" s="42"/>
      <c r="D214" s="42"/>
      <c r="E214" s="50"/>
      <c r="F214" s="50"/>
      <c r="G214" s="50"/>
    </row>
    <row r="215" spans="1:8" x14ac:dyDescent="0.25">
      <c r="A215" s="42"/>
      <c r="B215" s="43" t="s">
        <v>1373</v>
      </c>
      <c r="C215" s="42"/>
      <c r="D215" s="42" t="s">
        <v>9</v>
      </c>
      <c r="E215" s="45">
        <v>0</v>
      </c>
      <c r="F215" s="45">
        <f>F224/F227*100</f>
        <v>0</v>
      </c>
      <c r="G215" s="45" t="e">
        <f>G224/G227*100</f>
        <v>#DIV/0!</v>
      </c>
    </row>
    <row r="216" spans="1:8" x14ac:dyDescent="0.25">
      <c r="A216" s="42"/>
      <c r="B216" s="43" t="s">
        <v>1375</v>
      </c>
      <c r="C216" s="42"/>
      <c r="D216" s="42" t="s">
        <v>9</v>
      </c>
      <c r="E216" s="45">
        <v>0</v>
      </c>
      <c r="F216" s="45">
        <f>F225/F228*100</f>
        <v>0</v>
      </c>
      <c r="G216" s="45" t="e">
        <f>G225/G228*100</f>
        <v>#DIV/0!</v>
      </c>
    </row>
    <row r="217" spans="1:8" ht="45" x14ac:dyDescent="0.25">
      <c r="A217" s="6"/>
      <c r="B217" s="21" t="s">
        <v>900</v>
      </c>
      <c r="C217" s="6" t="s">
        <v>901</v>
      </c>
      <c r="D217" s="12" t="s">
        <v>1307</v>
      </c>
      <c r="E217" s="11"/>
      <c r="F217" s="11"/>
      <c r="G217" s="11"/>
    </row>
    <row r="218" spans="1:8" x14ac:dyDescent="0.25">
      <c r="A218" s="6"/>
      <c r="B218" s="21" t="s">
        <v>1373</v>
      </c>
      <c r="C218" s="6"/>
      <c r="D218" s="12"/>
      <c r="E218" s="11"/>
      <c r="F218" s="11">
        <v>1587</v>
      </c>
      <c r="G218" s="11"/>
    </row>
    <row r="219" spans="1:8" x14ac:dyDescent="0.25">
      <c r="A219" s="6"/>
      <c r="B219" s="21" t="s">
        <v>1375</v>
      </c>
      <c r="C219" s="6"/>
      <c r="D219" s="12"/>
      <c r="E219" s="11"/>
      <c r="F219" s="11">
        <v>0</v>
      </c>
      <c r="G219" s="11"/>
    </row>
    <row r="220" spans="1:8" ht="45" x14ac:dyDescent="0.25">
      <c r="A220" s="6"/>
      <c r="B220" s="21" t="s">
        <v>893</v>
      </c>
      <c r="C220" s="6" t="s">
        <v>894</v>
      </c>
      <c r="D220" s="12" t="s">
        <v>1307</v>
      </c>
      <c r="E220" s="11"/>
      <c r="F220" s="11"/>
      <c r="G220" s="11"/>
    </row>
    <row r="221" spans="1:8" x14ac:dyDescent="0.25">
      <c r="A221" s="6"/>
      <c r="B221" s="21" t="s">
        <v>1373</v>
      </c>
      <c r="C221" s="6"/>
      <c r="D221" s="12"/>
      <c r="E221" s="11"/>
      <c r="F221" s="11">
        <v>324880</v>
      </c>
      <c r="G221" s="11"/>
    </row>
    <row r="222" spans="1:8" x14ac:dyDescent="0.25">
      <c r="A222" s="6"/>
      <c r="B222" s="21" t="s">
        <v>1375</v>
      </c>
      <c r="C222" s="6"/>
      <c r="D222" s="12"/>
      <c r="E222" s="11"/>
      <c r="F222" s="11">
        <v>17605</v>
      </c>
      <c r="G222" s="11"/>
    </row>
    <row r="223" spans="1:8" ht="45" x14ac:dyDescent="0.25">
      <c r="A223" s="6"/>
      <c r="B223" s="21" t="s">
        <v>902</v>
      </c>
      <c r="C223" s="6" t="s">
        <v>903</v>
      </c>
      <c r="D223" s="12" t="s">
        <v>1307</v>
      </c>
      <c r="E223" s="11"/>
      <c r="F223" s="11"/>
      <c r="G223" s="11"/>
    </row>
    <row r="224" spans="1:8" x14ac:dyDescent="0.25">
      <c r="A224" s="6"/>
      <c r="B224" s="21" t="s">
        <v>1373</v>
      </c>
      <c r="C224" s="6"/>
      <c r="D224" s="12"/>
      <c r="E224" s="11"/>
      <c r="F224" s="11">
        <v>0</v>
      </c>
      <c r="G224" s="11"/>
    </row>
    <row r="225" spans="1:8" x14ac:dyDescent="0.25">
      <c r="A225" s="6"/>
      <c r="B225" s="21" t="s">
        <v>1375</v>
      </c>
      <c r="C225" s="6"/>
      <c r="D225" s="12"/>
      <c r="E225" s="11"/>
      <c r="F225" s="11">
        <v>0</v>
      </c>
      <c r="G225" s="11"/>
    </row>
    <row r="226" spans="1:8" ht="45" x14ac:dyDescent="0.25">
      <c r="A226" s="6"/>
      <c r="B226" s="21" t="s">
        <v>895</v>
      </c>
      <c r="C226" s="6" t="s">
        <v>904</v>
      </c>
      <c r="D226" s="12" t="s">
        <v>1307</v>
      </c>
      <c r="E226" s="11"/>
      <c r="F226" s="11"/>
      <c r="G226" s="11"/>
    </row>
    <row r="227" spans="1:8" x14ac:dyDescent="0.25">
      <c r="A227" s="6"/>
      <c r="B227" s="21" t="s">
        <v>1373</v>
      </c>
      <c r="C227" s="6"/>
      <c r="D227" s="12"/>
      <c r="E227" s="11"/>
      <c r="F227" s="11">
        <v>98509</v>
      </c>
      <c r="G227" s="11"/>
    </row>
    <row r="228" spans="1:8" x14ac:dyDescent="0.25">
      <c r="A228" s="6"/>
      <c r="B228" s="21" t="s">
        <v>1375</v>
      </c>
      <c r="C228" s="6"/>
      <c r="D228" s="12"/>
      <c r="E228" s="11"/>
      <c r="F228" s="11">
        <v>58</v>
      </c>
      <c r="G228" s="11"/>
    </row>
    <row r="229" spans="1:8" ht="60" x14ac:dyDescent="0.25">
      <c r="A229" s="42" t="s">
        <v>905</v>
      </c>
      <c r="B229" s="43" t="s">
        <v>906</v>
      </c>
      <c r="C229" s="42"/>
      <c r="D229" s="42"/>
      <c r="E229" s="50"/>
      <c r="F229" s="50"/>
      <c r="G229" s="50"/>
      <c r="H229" s="3" t="s">
        <v>309</v>
      </c>
    </row>
    <row r="230" spans="1:8" x14ac:dyDescent="0.25">
      <c r="A230" s="42"/>
      <c r="B230" s="43" t="s">
        <v>652</v>
      </c>
      <c r="C230" s="42"/>
      <c r="D230" s="42"/>
      <c r="E230" s="50"/>
      <c r="F230" s="50"/>
      <c r="G230" s="50"/>
      <c r="H230" s="3"/>
    </row>
    <row r="231" spans="1:8" x14ac:dyDescent="0.25">
      <c r="A231" s="42"/>
      <c r="B231" s="43" t="s">
        <v>1373</v>
      </c>
      <c r="C231" s="42"/>
      <c r="D231" s="42" t="s">
        <v>9</v>
      </c>
      <c r="E231" s="45">
        <v>0.44</v>
      </c>
      <c r="F231" s="45">
        <v>0.45</v>
      </c>
      <c r="G231" s="45" t="e">
        <f>G237/G240*100</f>
        <v>#DIV/0!</v>
      </c>
      <c r="H231" s="3"/>
    </row>
    <row r="232" spans="1:8" x14ac:dyDescent="0.25">
      <c r="A232" s="42"/>
      <c r="B232" s="43" t="s">
        <v>1375</v>
      </c>
      <c r="C232" s="42"/>
      <c r="D232" s="42" t="s">
        <v>9</v>
      </c>
      <c r="E232" s="45">
        <v>0</v>
      </c>
      <c r="F232" s="45">
        <f>F238/F241*100</f>
        <v>0</v>
      </c>
      <c r="G232" s="45" t="e">
        <f>G238/G241*100</f>
        <v>#DIV/0!</v>
      </c>
      <c r="H232" s="3"/>
    </row>
    <row r="233" spans="1:8" x14ac:dyDescent="0.25">
      <c r="A233" s="42"/>
      <c r="B233" s="43" t="s">
        <v>657</v>
      </c>
      <c r="C233" s="42"/>
      <c r="D233" s="42"/>
      <c r="E233" s="50"/>
      <c r="F233" s="50"/>
      <c r="G233" s="50"/>
      <c r="H233" s="3"/>
    </row>
    <row r="234" spans="1:8" x14ac:dyDescent="0.25">
      <c r="A234" s="42"/>
      <c r="B234" s="43" t="s">
        <v>1373</v>
      </c>
      <c r="C234" s="42"/>
      <c r="D234" s="42" t="s">
        <v>9</v>
      </c>
      <c r="E234" s="45">
        <v>0</v>
      </c>
      <c r="F234" s="45">
        <f>F243/F246*100</f>
        <v>0</v>
      </c>
      <c r="G234" s="45" t="e">
        <f>G243/G246*100</f>
        <v>#DIV/0!</v>
      </c>
      <c r="H234" s="3"/>
    </row>
    <row r="235" spans="1:8" x14ac:dyDescent="0.25">
      <c r="A235" s="42"/>
      <c r="B235" s="43" t="s">
        <v>1375</v>
      </c>
      <c r="C235" s="42"/>
      <c r="D235" s="42" t="s">
        <v>9</v>
      </c>
      <c r="E235" s="45">
        <v>0</v>
      </c>
      <c r="F235" s="45">
        <f>F244/F247*100</f>
        <v>0</v>
      </c>
      <c r="G235" s="45" t="e">
        <f>G244/G247*100</f>
        <v>#DIV/0!</v>
      </c>
      <c r="H235" s="3"/>
    </row>
    <row r="236" spans="1:8" ht="45" x14ac:dyDescent="0.25">
      <c r="A236" s="6"/>
      <c r="B236" s="21" t="s">
        <v>907</v>
      </c>
      <c r="C236" s="6" t="s">
        <v>908</v>
      </c>
      <c r="D236" s="12" t="s">
        <v>1307</v>
      </c>
      <c r="E236" s="11"/>
      <c r="F236" s="11"/>
      <c r="G236" s="11"/>
    </row>
    <row r="237" spans="1:8" x14ac:dyDescent="0.25">
      <c r="A237" s="6"/>
      <c r="B237" s="21" t="s">
        <v>1373</v>
      </c>
      <c r="C237" s="6"/>
      <c r="D237" s="12"/>
      <c r="E237" s="11"/>
      <c r="F237" s="11">
        <v>2126</v>
      </c>
      <c r="G237" s="11"/>
    </row>
    <row r="238" spans="1:8" x14ac:dyDescent="0.25">
      <c r="A238" s="6"/>
      <c r="B238" s="21" t="s">
        <v>1375</v>
      </c>
      <c r="C238" s="6"/>
      <c r="D238" s="12"/>
      <c r="E238" s="11"/>
      <c r="F238" s="11">
        <v>0</v>
      </c>
      <c r="G238" s="11"/>
    </row>
    <row r="239" spans="1:8" ht="45" x14ac:dyDescent="0.25">
      <c r="A239" s="6"/>
      <c r="B239" s="21" t="s">
        <v>893</v>
      </c>
      <c r="C239" s="6" t="s">
        <v>894</v>
      </c>
      <c r="D239" s="12" t="s">
        <v>1307</v>
      </c>
      <c r="E239" s="11"/>
      <c r="F239" s="11"/>
      <c r="G239" s="11"/>
    </row>
    <row r="240" spans="1:8" x14ac:dyDescent="0.25">
      <c r="A240" s="6"/>
      <c r="B240" s="21" t="s">
        <v>1373</v>
      </c>
      <c r="C240" s="6"/>
      <c r="D240" s="12"/>
      <c r="E240" s="11"/>
      <c r="F240" s="11">
        <v>324880</v>
      </c>
      <c r="G240" s="11"/>
    </row>
    <row r="241" spans="1:7" x14ac:dyDescent="0.25">
      <c r="A241" s="6"/>
      <c r="B241" s="21" t="s">
        <v>1375</v>
      </c>
      <c r="C241" s="6"/>
      <c r="D241" s="12"/>
      <c r="E241" s="11"/>
      <c r="F241" s="11">
        <v>17605</v>
      </c>
      <c r="G241" s="11"/>
    </row>
    <row r="242" spans="1:7" ht="45" x14ac:dyDescent="0.25">
      <c r="A242" s="6"/>
      <c r="B242" s="21" t="s">
        <v>909</v>
      </c>
      <c r="C242" s="6" t="s">
        <v>910</v>
      </c>
      <c r="D242" s="12" t="s">
        <v>1307</v>
      </c>
      <c r="E242" s="11"/>
      <c r="F242" s="11"/>
      <c r="G242" s="11"/>
    </row>
    <row r="243" spans="1:7" x14ac:dyDescent="0.25">
      <c r="A243" s="6"/>
      <c r="B243" s="21" t="s">
        <v>1373</v>
      </c>
      <c r="C243" s="6"/>
      <c r="D243" s="12"/>
      <c r="E243" s="11"/>
      <c r="F243" s="11">
        <v>0</v>
      </c>
      <c r="G243" s="11"/>
    </row>
    <row r="244" spans="1:7" x14ac:dyDescent="0.25">
      <c r="A244" s="6"/>
      <c r="B244" s="21" t="s">
        <v>1375</v>
      </c>
      <c r="C244" s="6"/>
      <c r="D244" s="12"/>
      <c r="E244" s="11"/>
      <c r="F244" s="11">
        <v>0</v>
      </c>
      <c r="G244" s="11"/>
    </row>
    <row r="245" spans="1:7" ht="45" x14ac:dyDescent="0.25">
      <c r="A245" s="6"/>
      <c r="B245" s="21" t="s">
        <v>895</v>
      </c>
      <c r="C245" s="6" t="s">
        <v>904</v>
      </c>
      <c r="D245" s="12" t="s">
        <v>1307</v>
      </c>
      <c r="E245" s="11"/>
      <c r="F245" s="11"/>
      <c r="G245" s="11"/>
    </row>
    <row r="246" spans="1:7" x14ac:dyDescent="0.25">
      <c r="A246" s="6"/>
      <c r="B246" s="21" t="s">
        <v>1373</v>
      </c>
      <c r="C246" s="6"/>
      <c r="D246" s="12"/>
      <c r="E246" s="11"/>
      <c r="F246" s="11">
        <v>98509</v>
      </c>
      <c r="G246" s="11"/>
    </row>
    <row r="247" spans="1:7" x14ac:dyDescent="0.25">
      <c r="A247" s="6"/>
      <c r="B247" s="21" t="s">
        <v>1375</v>
      </c>
      <c r="C247" s="6"/>
      <c r="D247" s="12"/>
      <c r="E247" s="11"/>
      <c r="F247" s="11">
        <v>58</v>
      </c>
      <c r="G247" s="11"/>
    </row>
  </sheetData>
  <mergeCells count="21">
    <mergeCell ref="A11:A12"/>
    <mergeCell ref="A3:G3"/>
    <mergeCell ref="A4:G4"/>
    <mergeCell ref="A7:G7"/>
    <mergeCell ref="A8:G8"/>
    <mergeCell ref="A167:A168"/>
    <mergeCell ref="B167:B168"/>
    <mergeCell ref="A165:A166"/>
    <mergeCell ref="B165:B166"/>
    <mergeCell ref="B78:B79"/>
    <mergeCell ref="A78:A79"/>
    <mergeCell ref="B91:B92"/>
    <mergeCell ref="A91:A92"/>
    <mergeCell ref="A141:A142"/>
    <mergeCell ref="B141:B142"/>
    <mergeCell ref="A143:A144"/>
    <mergeCell ref="B143:B144"/>
    <mergeCell ref="A148:A150"/>
    <mergeCell ref="B148:B150"/>
    <mergeCell ref="B133:B135"/>
    <mergeCell ref="A133:A135"/>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16"/>
  <sheetViews>
    <sheetView view="pageBreakPreview" zoomScaleNormal="100" zoomScaleSheetLayoutView="100" workbookViewId="0">
      <selection activeCell="B4" sqref="B4"/>
    </sheetView>
  </sheetViews>
  <sheetFormatPr defaultRowHeight="15" x14ac:dyDescent="0.25"/>
  <cols>
    <col min="2" max="2" width="77.7109375" customWidth="1"/>
    <col min="3" max="3" width="25.140625" customWidth="1"/>
    <col min="4" max="4" width="16.140625" customWidth="1"/>
    <col min="5" max="5" width="16.140625" hidden="1" customWidth="1"/>
    <col min="6" max="6" width="12.28515625" customWidth="1"/>
  </cols>
  <sheetData>
    <row r="1" spans="1:6" ht="18.75" x14ac:dyDescent="0.3">
      <c r="A1" s="200" t="s">
        <v>0</v>
      </c>
      <c r="B1" s="200"/>
      <c r="C1" s="200"/>
      <c r="D1" s="200"/>
      <c r="E1" s="200"/>
      <c r="F1" s="200"/>
    </row>
    <row r="2" spans="1:6" ht="18.75" x14ac:dyDescent="0.3">
      <c r="A2" s="200" t="s">
        <v>1</v>
      </c>
      <c r="B2" s="200"/>
      <c r="C2" s="200"/>
      <c r="D2" s="200"/>
      <c r="E2" s="200"/>
      <c r="F2" s="200"/>
    </row>
    <row r="3" spans="1:6" ht="4.5" customHeight="1" x14ac:dyDescent="0.25">
      <c r="A3" s="1"/>
      <c r="B3" s="1"/>
      <c r="C3" s="1"/>
      <c r="D3" s="1"/>
      <c r="E3" s="1"/>
      <c r="F3" s="1"/>
    </row>
    <row r="4" spans="1:6" ht="45" x14ac:dyDescent="0.25">
      <c r="A4" s="4" t="s">
        <v>6</v>
      </c>
      <c r="B4" s="4" t="s">
        <v>418</v>
      </c>
      <c r="C4" s="5" t="s">
        <v>10</v>
      </c>
      <c r="D4" s="5" t="s">
        <v>11</v>
      </c>
      <c r="E4" s="5" t="s">
        <v>1661</v>
      </c>
      <c r="F4" s="5" t="s">
        <v>1640</v>
      </c>
    </row>
    <row r="5" spans="1:6" ht="15" customHeight="1" x14ac:dyDescent="0.25">
      <c r="A5" s="210" t="s">
        <v>914</v>
      </c>
      <c r="B5" s="210"/>
      <c r="C5" s="210"/>
      <c r="D5" s="210"/>
      <c r="E5" s="210"/>
      <c r="F5" s="210"/>
    </row>
    <row r="6" spans="1:6" ht="18" customHeight="1" x14ac:dyDescent="0.25">
      <c r="A6" s="210" t="s">
        <v>915</v>
      </c>
      <c r="B6" s="210"/>
      <c r="C6" s="210"/>
      <c r="D6" s="210"/>
      <c r="E6" s="210"/>
      <c r="F6" s="210"/>
    </row>
    <row r="7" spans="1:6" ht="30" x14ac:dyDescent="0.25">
      <c r="A7" s="90" t="s">
        <v>917</v>
      </c>
      <c r="B7" s="91" t="s">
        <v>916</v>
      </c>
      <c r="C7" s="92"/>
      <c r="D7" s="93"/>
      <c r="E7" s="93"/>
      <c r="F7" s="93"/>
    </row>
    <row r="8" spans="1:6" ht="45" customHeight="1" x14ac:dyDescent="0.25">
      <c r="A8" s="42" t="s">
        <v>919</v>
      </c>
      <c r="B8" s="58" t="s">
        <v>918</v>
      </c>
      <c r="C8" s="43"/>
      <c r="D8" s="42" t="s">
        <v>9</v>
      </c>
      <c r="E8" s="45">
        <f>(E9+E10+E11+E12+E13)/E14*100</f>
        <v>57.410221161035139</v>
      </c>
      <c r="F8" s="45">
        <f>(F9+F10+F11+F12+F13)/F14*100</f>
        <v>41.562443356896864</v>
      </c>
    </row>
    <row r="9" spans="1:6" ht="45" customHeight="1" x14ac:dyDescent="0.25">
      <c r="A9" s="228"/>
      <c r="B9" s="228" t="s">
        <v>920</v>
      </c>
      <c r="C9" s="6" t="s">
        <v>921</v>
      </c>
      <c r="D9" s="6" t="s">
        <v>1117</v>
      </c>
      <c r="E9" s="6">
        <v>35841</v>
      </c>
      <c r="F9" s="35">
        <v>690</v>
      </c>
    </row>
    <row r="10" spans="1:6" ht="30" customHeight="1" x14ac:dyDescent="0.25">
      <c r="A10" s="230"/>
      <c r="B10" s="230"/>
      <c r="C10" s="6" t="s">
        <v>922</v>
      </c>
      <c r="D10" s="6" t="s">
        <v>1117</v>
      </c>
      <c r="E10" s="6">
        <v>27769</v>
      </c>
      <c r="F10" s="35">
        <v>1172</v>
      </c>
    </row>
    <row r="11" spans="1:6" ht="31.5" customHeight="1" x14ac:dyDescent="0.25">
      <c r="A11" s="230"/>
      <c r="B11" s="230"/>
      <c r="C11" s="6" t="s">
        <v>923</v>
      </c>
      <c r="D11" s="6" t="s">
        <v>1117</v>
      </c>
      <c r="E11" s="6">
        <v>12364</v>
      </c>
      <c r="F11" s="35">
        <v>431</v>
      </c>
    </row>
    <row r="12" spans="1:6" ht="60" x14ac:dyDescent="0.25">
      <c r="A12" s="66"/>
      <c r="B12" s="89" t="s">
        <v>924</v>
      </c>
      <c r="C12" s="81" t="s">
        <v>925</v>
      </c>
      <c r="D12" s="179" t="s">
        <v>1117</v>
      </c>
      <c r="E12" s="180">
        <v>18317</v>
      </c>
      <c r="F12" s="181"/>
    </row>
    <row r="13" spans="1:6" ht="45" x14ac:dyDescent="0.25">
      <c r="A13" s="66"/>
      <c r="B13" s="89" t="s">
        <v>926</v>
      </c>
      <c r="C13" s="81" t="s">
        <v>927</v>
      </c>
      <c r="D13" s="179" t="s">
        <v>1117</v>
      </c>
      <c r="E13" s="180">
        <v>48533</v>
      </c>
      <c r="F13" s="181"/>
    </row>
    <row r="14" spans="1:6" ht="30" x14ac:dyDescent="0.25">
      <c r="A14" s="32"/>
      <c r="B14" s="21" t="s">
        <v>928</v>
      </c>
      <c r="C14" s="6" t="s">
        <v>150</v>
      </c>
      <c r="D14" s="6" t="s">
        <v>1117</v>
      </c>
      <c r="E14" s="6">
        <v>248778</v>
      </c>
      <c r="F14" s="35">
        <v>5517</v>
      </c>
    </row>
    <row r="15" spans="1:6" ht="45" x14ac:dyDescent="0.25">
      <c r="A15" s="47" t="s">
        <v>929</v>
      </c>
      <c r="B15" s="48" t="s">
        <v>930</v>
      </c>
      <c r="C15" s="44"/>
      <c r="D15" s="42"/>
      <c r="E15" s="42"/>
      <c r="F15" s="49"/>
    </row>
    <row r="16" spans="1:6" ht="90" x14ac:dyDescent="0.25">
      <c r="A16" s="42" t="s">
        <v>932</v>
      </c>
      <c r="B16" s="43" t="s">
        <v>931</v>
      </c>
      <c r="C16" s="44"/>
      <c r="D16" s="42"/>
      <c r="E16" s="42"/>
      <c r="F16" s="45"/>
    </row>
    <row r="17" spans="1:6" x14ac:dyDescent="0.25">
      <c r="A17" s="42"/>
      <c r="B17" s="48" t="s">
        <v>954</v>
      </c>
      <c r="C17" s="44"/>
      <c r="D17" s="42" t="s">
        <v>9</v>
      </c>
      <c r="E17" s="42"/>
      <c r="F17" s="45">
        <f>F28/(F28+F39+F40)*100</f>
        <v>100</v>
      </c>
    </row>
    <row r="18" spans="1:6" x14ac:dyDescent="0.25">
      <c r="A18" s="42"/>
      <c r="B18" s="43" t="s">
        <v>934</v>
      </c>
      <c r="C18" s="44"/>
      <c r="D18" s="42" t="s">
        <v>9</v>
      </c>
      <c r="E18" s="42"/>
      <c r="F18" s="45">
        <f t="shared" ref="F18:F23" si="0">F30/($F$28+$F$41+$F$42)*100</f>
        <v>100</v>
      </c>
    </row>
    <row r="19" spans="1:6" x14ac:dyDescent="0.25">
      <c r="A19" s="42"/>
      <c r="B19" s="43" t="s">
        <v>944</v>
      </c>
      <c r="C19" s="44"/>
      <c r="D19" s="42" t="s">
        <v>9</v>
      </c>
      <c r="E19" s="42"/>
      <c r="F19" s="45">
        <f t="shared" si="0"/>
        <v>0</v>
      </c>
    </row>
    <row r="20" spans="1:6" x14ac:dyDescent="0.25">
      <c r="A20" s="42"/>
      <c r="B20" s="43" t="s">
        <v>945</v>
      </c>
      <c r="C20" s="44"/>
      <c r="D20" s="42" t="s">
        <v>9</v>
      </c>
      <c r="E20" s="42"/>
      <c r="F20" s="45">
        <f t="shared" si="0"/>
        <v>0</v>
      </c>
    </row>
    <row r="21" spans="1:6" x14ac:dyDescent="0.25">
      <c r="A21" s="42"/>
      <c r="B21" s="43" t="s">
        <v>946</v>
      </c>
      <c r="C21" s="44"/>
      <c r="D21" s="42" t="s">
        <v>9</v>
      </c>
      <c r="E21" s="42"/>
      <c r="F21" s="45">
        <f t="shared" si="0"/>
        <v>0</v>
      </c>
    </row>
    <row r="22" spans="1:6" x14ac:dyDescent="0.25">
      <c r="A22" s="42"/>
      <c r="B22" s="43" t="s">
        <v>947</v>
      </c>
      <c r="C22" s="44"/>
      <c r="D22" s="42" t="s">
        <v>9</v>
      </c>
      <c r="E22" s="42"/>
      <c r="F22" s="45">
        <f t="shared" si="0"/>
        <v>0</v>
      </c>
    </row>
    <row r="23" spans="1:6" x14ac:dyDescent="0.25">
      <c r="A23" s="42"/>
      <c r="B23" s="43" t="s">
        <v>948</v>
      </c>
      <c r="C23" s="44"/>
      <c r="D23" s="42" t="s">
        <v>9</v>
      </c>
      <c r="E23" s="42"/>
      <c r="F23" s="45">
        <f t="shared" si="0"/>
        <v>0</v>
      </c>
    </row>
    <row r="24" spans="1:6" x14ac:dyDescent="0.25">
      <c r="A24" s="42"/>
      <c r="B24" s="57" t="s">
        <v>949</v>
      </c>
      <c r="C24" s="44"/>
      <c r="D24" s="42" t="s">
        <v>9</v>
      </c>
      <c r="E24" s="42"/>
      <c r="F24" s="45">
        <f>(F36)/($F$28+$F$41+$F$42)*100</f>
        <v>0</v>
      </c>
    </row>
    <row r="25" spans="1:6" x14ac:dyDescent="0.25">
      <c r="A25" s="42"/>
      <c r="B25" s="43" t="s">
        <v>950</v>
      </c>
      <c r="C25" s="44"/>
      <c r="D25" s="42" t="s">
        <v>9</v>
      </c>
      <c r="E25" s="42"/>
      <c r="F25" s="45">
        <f>(F38+F37)/($F$28+$F$41+$F$42)*100</f>
        <v>0</v>
      </c>
    </row>
    <row r="26" spans="1:6" x14ac:dyDescent="0.25">
      <c r="A26" s="42"/>
      <c r="B26" s="48" t="s">
        <v>955</v>
      </c>
      <c r="C26" s="44"/>
      <c r="D26" s="42" t="s">
        <v>9</v>
      </c>
      <c r="E26" s="42"/>
      <c r="F26" s="45" t="s">
        <v>1646</v>
      </c>
    </row>
    <row r="27" spans="1:6" x14ac:dyDescent="0.25">
      <c r="A27" s="42"/>
      <c r="B27" s="48" t="s">
        <v>956</v>
      </c>
      <c r="C27" s="44"/>
      <c r="D27" s="42" t="s">
        <v>9</v>
      </c>
      <c r="E27" s="42"/>
      <c r="F27" s="45" t="s">
        <v>1646</v>
      </c>
    </row>
    <row r="28" spans="1:6" ht="45" x14ac:dyDescent="0.25">
      <c r="A28" s="6"/>
      <c r="B28" s="21" t="s">
        <v>933</v>
      </c>
      <c r="C28" s="8"/>
      <c r="D28" s="6" t="s">
        <v>1117</v>
      </c>
      <c r="E28" s="6"/>
      <c r="F28" s="35">
        <f>F30+F31+F32+F33+F34+F35+F36+F37+F38</f>
        <v>2320</v>
      </c>
    </row>
    <row r="29" spans="1:6" x14ac:dyDescent="0.25">
      <c r="A29" s="6"/>
      <c r="B29" s="21" t="s">
        <v>1645</v>
      </c>
      <c r="C29" s="8"/>
      <c r="D29" s="6"/>
      <c r="E29" s="6"/>
      <c r="F29" s="35"/>
    </row>
    <row r="30" spans="1:6" ht="30" customHeight="1" x14ac:dyDescent="0.25">
      <c r="A30" s="6"/>
      <c r="B30" s="21" t="s">
        <v>934</v>
      </c>
      <c r="C30" s="6" t="s">
        <v>935</v>
      </c>
      <c r="D30" s="6" t="s">
        <v>1117</v>
      </c>
      <c r="E30" s="6"/>
      <c r="F30" s="35">
        <v>2320</v>
      </c>
    </row>
    <row r="31" spans="1:6" ht="30" customHeight="1" x14ac:dyDescent="0.25">
      <c r="A31" s="6"/>
      <c r="B31" s="21" t="s">
        <v>944</v>
      </c>
      <c r="C31" s="6" t="s">
        <v>936</v>
      </c>
      <c r="D31" s="6" t="s">
        <v>1117</v>
      </c>
      <c r="E31" s="6"/>
      <c r="F31" s="35">
        <v>0</v>
      </c>
    </row>
    <row r="32" spans="1:6" ht="30" customHeight="1" x14ac:dyDescent="0.25">
      <c r="A32" s="6"/>
      <c r="B32" s="21" t="s">
        <v>945</v>
      </c>
      <c r="C32" s="6" t="s">
        <v>937</v>
      </c>
      <c r="D32" s="6" t="s">
        <v>1117</v>
      </c>
      <c r="E32" s="6"/>
      <c r="F32" s="35">
        <v>0</v>
      </c>
    </row>
    <row r="33" spans="1:6" ht="30" customHeight="1" x14ac:dyDescent="0.25">
      <c r="A33" s="6"/>
      <c r="B33" s="21" t="s">
        <v>946</v>
      </c>
      <c r="C33" s="6" t="s">
        <v>938</v>
      </c>
      <c r="D33" s="6" t="s">
        <v>1117</v>
      </c>
      <c r="E33" s="6"/>
      <c r="F33" s="35">
        <v>0</v>
      </c>
    </row>
    <row r="34" spans="1:6" ht="30" customHeight="1" x14ac:dyDescent="0.25">
      <c r="A34" s="6"/>
      <c r="B34" s="21" t="s">
        <v>947</v>
      </c>
      <c r="C34" s="6" t="s">
        <v>939</v>
      </c>
      <c r="D34" s="6" t="s">
        <v>1117</v>
      </c>
      <c r="E34" s="6"/>
      <c r="F34" s="35">
        <v>0</v>
      </c>
    </row>
    <row r="35" spans="1:6" ht="30" customHeight="1" x14ac:dyDescent="0.25">
      <c r="A35" s="6"/>
      <c r="B35" s="21" t="s">
        <v>948</v>
      </c>
      <c r="C35" s="6" t="s">
        <v>940</v>
      </c>
      <c r="D35" s="6" t="s">
        <v>1117</v>
      </c>
      <c r="E35" s="6"/>
      <c r="F35" s="35">
        <v>0</v>
      </c>
    </row>
    <row r="36" spans="1:6" ht="30" customHeight="1" x14ac:dyDescent="0.25">
      <c r="A36" s="228"/>
      <c r="B36" s="228" t="s">
        <v>949</v>
      </c>
      <c r="C36" s="6" t="s">
        <v>941</v>
      </c>
      <c r="D36" s="6" t="s">
        <v>1117</v>
      </c>
      <c r="E36" s="6"/>
      <c r="F36" s="35">
        <v>0</v>
      </c>
    </row>
    <row r="37" spans="1:6" ht="30" customHeight="1" x14ac:dyDescent="0.25">
      <c r="A37" s="229"/>
      <c r="B37" s="229"/>
      <c r="C37" s="6" t="s">
        <v>942</v>
      </c>
      <c r="D37" s="6" t="s">
        <v>1117</v>
      </c>
      <c r="E37" s="6"/>
      <c r="F37" s="35">
        <v>0</v>
      </c>
    </row>
    <row r="38" spans="1:6" ht="30.75" customHeight="1" x14ac:dyDescent="0.25">
      <c r="A38" s="6"/>
      <c r="B38" s="21" t="s">
        <v>950</v>
      </c>
      <c r="C38" s="6" t="s">
        <v>943</v>
      </c>
      <c r="D38" s="6" t="s">
        <v>1117</v>
      </c>
      <c r="E38" s="6"/>
      <c r="F38" s="35">
        <v>0</v>
      </c>
    </row>
    <row r="39" spans="1:6" x14ac:dyDescent="0.25">
      <c r="A39" s="6"/>
      <c r="B39" s="21" t="s">
        <v>1643</v>
      </c>
      <c r="C39" s="6"/>
      <c r="D39" s="6" t="s">
        <v>1117</v>
      </c>
      <c r="E39" s="139"/>
      <c r="F39" s="182">
        <v>0</v>
      </c>
    </row>
    <row r="40" spans="1:6" x14ac:dyDescent="0.25">
      <c r="A40" s="6"/>
      <c r="B40" s="21" t="s">
        <v>1644</v>
      </c>
      <c r="C40" s="6"/>
      <c r="D40" s="6" t="s">
        <v>1117</v>
      </c>
      <c r="E40" s="139"/>
      <c r="F40" s="182">
        <v>0</v>
      </c>
    </row>
    <row r="41" spans="1:6" ht="60" x14ac:dyDescent="0.25">
      <c r="A41" s="6"/>
      <c r="B41" s="21" t="s">
        <v>951</v>
      </c>
      <c r="C41" s="6" t="s">
        <v>952</v>
      </c>
      <c r="D41" s="6" t="s">
        <v>1117</v>
      </c>
      <c r="E41" s="6"/>
      <c r="F41" s="183"/>
    </row>
    <row r="42" spans="1:6" ht="45" x14ac:dyDescent="0.25">
      <c r="A42" s="16"/>
      <c r="B42" s="21" t="s">
        <v>953</v>
      </c>
      <c r="C42" s="6" t="s">
        <v>927</v>
      </c>
      <c r="D42" s="6" t="s">
        <v>1117</v>
      </c>
      <c r="E42" s="6"/>
      <c r="F42" s="181"/>
    </row>
    <row r="43" spans="1:6" ht="60" x14ac:dyDescent="0.25">
      <c r="A43" s="42" t="s">
        <v>1635</v>
      </c>
      <c r="B43" s="46" t="s">
        <v>1637</v>
      </c>
      <c r="C43" s="42"/>
      <c r="D43" s="42" t="s">
        <v>9</v>
      </c>
      <c r="E43" s="42"/>
      <c r="F43" s="49"/>
    </row>
    <row r="44" spans="1:6" ht="45" customHeight="1" x14ac:dyDescent="0.25">
      <c r="A44" s="42" t="s">
        <v>1636</v>
      </c>
      <c r="B44" s="46" t="s">
        <v>1638</v>
      </c>
      <c r="C44" s="42"/>
      <c r="D44" s="42" t="s">
        <v>9</v>
      </c>
      <c r="E44" s="42"/>
      <c r="F44" s="49"/>
    </row>
    <row r="45" spans="1:6" ht="45" x14ac:dyDescent="0.25">
      <c r="A45" s="47" t="s">
        <v>957</v>
      </c>
      <c r="B45" s="48" t="s">
        <v>958</v>
      </c>
      <c r="C45" s="44"/>
      <c r="D45" s="44"/>
      <c r="E45" s="44"/>
      <c r="F45" s="44"/>
    </row>
    <row r="46" spans="1:6" ht="60" x14ac:dyDescent="0.25">
      <c r="A46" s="42" t="s">
        <v>960</v>
      </c>
      <c r="B46" s="43" t="s">
        <v>959</v>
      </c>
      <c r="C46" s="44"/>
      <c r="D46" s="42" t="s">
        <v>9</v>
      </c>
      <c r="E46" s="42"/>
      <c r="F46" s="45">
        <f>(F47/F48/12*1000)/F49*100</f>
        <v>100</v>
      </c>
    </row>
    <row r="47" spans="1:6" ht="75" x14ac:dyDescent="0.25">
      <c r="A47" s="176"/>
      <c r="B47" s="177" t="s">
        <v>961</v>
      </c>
      <c r="C47" s="176" t="s">
        <v>962</v>
      </c>
      <c r="D47" s="176" t="s">
        <v>1310</v>
      </c>
      <c r="E47" s="176"/>
      <c r="F47" s="173">
        <v>14614</v>
      </c>
    </row>
    <row r="48" spans="1:6" ht="60" x14ac:dyDescent="0.25">
      <c r="A48" s="176"/>
      <c r="B48" s="177" t="s">
        <v>963</v>
      </c>
      <c r="C48" s="176" t="s">
        <v>964</v>
      </c>
      <c r="D48" s="176" t="s">
        <v>1117</v>
      </c>
      <c r="E48" s="176"/>
      <c r="F48" s="173">
        <v>29</v>
      </c>
    </row>
    <row r="49" spans="1:6" ht="30" x14ac:dyDescent="0.25">
      <c r="A49" s="178"/>
      <c r="B49" s="177" t="s">
        <v>965</v>
      </c>
      <c r="C49" s="176" t="s">
        <v>197</v>
      </c>
      <c r="D49" s="176" t="s">
        <v>1310</v>
      </c>
      <c r="E49" s="176"/>
      <c r="F49" s="175">
        <f>F47/F48/12*1000</f>
        <v>41994.252873563222</v>
      </c>
    </row>
    <row r="50" spans="1:6" ht="45" x14ac:dyDescent="0.25">
      <c r="A50" s="47" t="s">
        <v>966</v>
      </c>
      <c r="B50" s="48" t="s">
        <v>967</v>
      </c>
      <c r="C50" s="44"/>
      <c r="D50" s="42"/>
      <c r="E50" s="42"/>
      <c r="F50" s="44"/>
    </row>
    <row r="51" spans="1:6" ht="30" x14ac:dyDescent="0.25">
      <c r="A51" s="42" t="s">
        <v>969</v>
      </c>
      <c r="B51" s="43" t="s">
        <v>968</v>
      </c>
      <c r="C51" s="44"/>
      <c r="D51" s="42" t="s">
        <v>1307</v>
      </c>
      <c r="E51" s="42"/>
      <c r="F51" s="45">
        <f>F52/F53</f>
        <v>1.4646551724137931</v>
      </c>
    </row>
    <row r="52" spans="1:6" ht="45" x14ac:dyDescent="0.25">
      <c r="A52" s="6"/>
      <c r="B52" s="21" t="s">
        <v>970</v>
      </c>
      <c r="C52" s="81" t="s">
        <v>1721</v>
      </c>
      <c r="D52" s="6" t="s">
        <v>1307</v>
      </c>
      <c r="E52" s="6"/>
      <c r="F52" s="35">
        <v>3398</v>
      </c>
    </row>
    <row r="53" spans="1:6" ht="30" customHeight="1" x14ac:dyDescent="0.25">
      <c r="A53" s="6"/>
      <c r="B53" s="21" t="s">
        <v>971</v>
      </c>
      <c r="C53" s="81" t="s">
        <v>1722</v>
      </c>
      <c r="D53" s="6" t="s">
        <v>1117</v>
      </c>
      <c r="E53" s="6"/>
      <c r="F53" s="35">
        <v>2320</v>
      </c>
    </row>
    <row r="54" spans="1:6" ht="45" x14ac:dyDescent="0.25">
      <c r="A54" s="42" t="s">
        <v>972</v>
      </c>
      <c r="B54" s="43" t="s">
        <v>973</v>
      </c>
      <c r="C54" s="44"/>
      <c r="D54" s="42"/>
      <c r="E54" s="42"/>
      <c r="F54" s="50"/>
    </row>
    <row r="55" spans="1:6" x14ac:dyDescent="0.25">
      <c r="A55" s="42"/>
      <c r="B55" s="43" t="s">
        <v>216</v>
      </c>
      <c r="C55" s="44"/>
      <c r="D55" s="42" t="s">
        <v>9</v>
      </c>
      <c r="E55" s="42"/>
      <c r="F55" s="45">
        <f>F58/$F$61*100</f>
        <v>100</v>
      </c>
    </row>
    <row r="56" spans="1:6" x14ac:dyDescent="0.25">
      <c r="A56" s="42"/>
      <c r="B56" s="43" t="s">
        <v>71</v>
      </c>
      <c r="C56" s="44"/>
      <c r="D56" s="42" t="s">
        <v>9</v>
      </c>
      <c r="E56" s="42"/>
      <c r="F56" s="45">
        <f>F59/$F$61*100</f>
        <v>100</v>
      </c>
    </row>
    <row r="57" spans="1:6" x14ac:dyDescent="0.25">
      <c r="A57" s="42"/>
      <c r="B57" s="43" t="s">
        <v>72</v>
      </c>
      <c r="C57" s="44"/>
      <c r="D57" s="42" t="s">
        <v>9</v>
      </c>
      <c r="E57" s="42"/>
      <c r="F57" s="45">
        <f>F60/$F$61*100</f>
        <v>100</v>
      </c>
    </row>
    <row r="58" spans="1:6" ht="45" x14ac:dyDescent="0.25">
      <c r="A58" s="6"/>
      <c r="B58" s="21" t="s">
        <v>974</v>
      </c>
      <c r="C58" s="81" t="s">
        <v>1723</v>
      </c>
      <c r="D58" s="6" t="s">
        <v>1308</v>
      </c>
      <c r="E58" s="6"/>
      <c r="F58" s="11">
        <v>4</v>
      </c>
    </row>
    <row r="59" spans="1:6" ht="45" x14ac:dyDescent="0.25">
      <c r="A59" s="6"/>
      <c r="B59" s="21" t="s">
        <v>975</v>
      </c>
      <c r="C59" s="81" t="s">
        <v>1724</v>
      </c>
      <c r="D59" s="6" t="s">
        <v>1308</v>
      </c>
      <c r="E59" s="6"/>
      <c r="F59" s="11">
        <v>4</v>
      </c>
    </row>
    <row r="60" spans="1:6" ht="45" x14ac:dyDescent="0.25">
      <c r="A60" s="6"/>
      <c r="B60" s="21" t="s">
        <v>976</v>
      </c>
      <c r="C60" s="81" t="s">
        <v>1725</v>
      </c>
      <c r="D60" s="6" t="s">
        <v>1308</v>
      </c>
      <c r="E60" s="6"/>
      <c r="F60" s="11">
        <v>4</v>
      </c>
    </row>
    <row r="61" spans="1:6" ht="45" x14ac:dyDescent="0.25">
      <c r="A61" s="6"/>
      <c r="B61" s="21" t="s">
        <v>977</v>
      </c>
      <c r="C61" s="81" t="s">
        <v>1726</v>
      </c>
      <c r="D61" s="6" t="s">
        <v>1308</v>
      </c>
      <c r="E61" s="6"/>
      <c r="F61" s="11">
        <v>4</v>
      </c>
    </row>
    <row r="62" spans="1:6" ht="30" x14ac:dyDescent="0.25">
      <c r="A62" s="42" t="s">
        <v>978</v>
      </c>
      <c r="B62" s="43" t="s">
        <v>979</v>
      </c>
      <c r="C62" s="44"/>
      <c r="D62" s="42"/>
      <c r="E62" s="42"/>
      <c r="F62" s="50"/>
    </row>
    <row r="63" spans="1:6" x14ac:dyDescent="0.25">
      <c r="A63" s="55"/>
      <c r="B63" s="43" t="s">
        <v>199</v>
      </c>
      <c r="C63" s="44"/>
      <c r="D63" s="42" t="s">
        <v>1308</v>
      </c>
      <c r="E63" s="42"/>
      <c r="F63" s="45">
        <f>F65/F67*100</f>
        <v>1.3793103448275863</v>
      </c>
    </row>
    <row r="64" spans="1:6" x14ac:dyDescent="0.25">
      <c r="A64" s="55"/>
      <c r="B64" s="43" t="s">
        <v>235</v>
      </c>
      <c r="C64" s="44"/>
      <c r="D64" s="42" t="s">
        <v>1308</v>
      </c>
      <c r="E64" s="42"/>
      <c r="F64" s="45">
        <f>F66/F67*100</f>
        <v>0.43103448275862066</v>
      </c>
    </row>
    <row r="65" spans="1:6" ht="45" customHeight="1" x14ac:dyDescent="0.25">
      <c r="A65" s="23"/>
      <c r="B65" s="21" t="s">
        <v>980</v>
      </c>
      <c r="C65" s="81" t="s">
        <v>1727</v>
      </c>
      <c r="D65" s="6" t="s">
        <v>1308</v>
      </c>
      <c r="E65" s="6"/>
      <c r="F65" s="35">
        <v>32</v>
      </c>
    </row>
    <row r="66" spans="1:6" ht="60" x14ac:dyDescent="0.25">
      <c r="A66" s="23"/>
      <c r="B66" s="21" t="s">
        <v>981</v>
      </c>
      <c r="C66" s="81" t="s">
        <v>1728</v>
      </c>
      <c r="D66" s="6" t="s">
        <v>1308</v>
      </c>
      <c r="E66" s="6"/>
      <c r="F66" s="35">
        <v>10</v>
      </c>
    </row>
    <row r="67" spans="1:6" ht="30" customHeight="1" x14ac:dyDescent="0.25">
      <c r="A67" s="23"/>
      <c r="B67" s="21" t="s">
        <v>971</v>
      </c>
      <c r="C67" s="81" t="s">
        <v>1722</v>
      </c>
      <c r="D67" s="6" t="s">
        <v>1117</v>
      </c>
      <c r="E67" s="6"/>
      <c r="F67" s="35">
        <v>2320</v>
      </c>
    </row>
    <row r="68" spans="1:6" ht="45" customHeight="1" x14ac:dyDescent="0.25">
      <c r="A68" s="47" t="s">
        <v>983</v>
      </c>
      <c r="B68" s="48" t="s">
        <v>982</v>
      </c>
      <c r="C68" s="44"/>
      <c r="D68" s="44"/>
      <c r="E68" s="44"/>
      <c r="F68" s="44"/>
    </row>
    <row r="69" spans="1:6" ht="15.75" customHeight="1" x14ac:dyDescent="0.25">
      <c r="A69" s="42" t="s">
        <v>985</v>
      </c>
      <c r="B69" s="43" t="s">
        <v>984</v>
      </c>
      <c r="C69" s="44"/>
      <c r="D69" s="42" t="s">
        <v>9</v>
      </c>
      <c r="E69" s="42"/>
      <c r="F69" s="45">
        <f>(F72+F75+F76)/(F77+F80+F81)*100</f>
        <v>100</v>
      </c>
    </row>
    <row r="70" spans="1:6" x14ac:dyDescent="0.25">
      <c r="A70" s="42"/>
      <c r="B70" s="43" t="s">
        <v>1374</v>
      </c>
      <c r="C70" s="44"/>
      <c r="D70" s="42"/>
      <c r="E70" s="42"/>
      <c r="F70" s="45">
        <f>(F73+F75+F76)/(F78+F80+F81)*100</f>
        <v>100</v>
      </c>
    </row>
    <row r="71" spans="1:6" x14ac:dyDescent="0.25">
      <c r="A71" s="42"/>
      <c r="B71" s="43" t="s">
        <v>1376</v>
      </c>
      <c r="C71" s="44"/>
      <c r="D71" s="42"/>
      <c r="E71" s="42"/>
      <c r="F71" s="45">
        <f>(F74+F75+F76)/(F79+F80+F81)*100</f>
        <v>100</v>
      </c>
    </row>
    <row r="72" spans="1:6" ht="45.75" customHeight="1" x14ac:dyDescent="0.25">
      <c r="A72" s="6"/>
      <c r="B72" s="21" t="s">
        <v>986</v>
      </c>
      <c r="C72" s="81"/>
      <c r="D72" s="6" t="s">
        <v>1308</v>
      </c>
      <c r="E72" s="6"/>
      <c r="F72" s="11">
        <f>F73+F74</f>
        <v>4</v>
      </c>
    </row>
    <row r="73" spans="1:6" ht="46.5" customHeight="1" x14ac:dyDescent="0.25">
      <c r="A73" s="6"/>
      <c r="B73" s="7" t="s">
        <v>1374</v>
      </c>
      <c r="C73" s="81" t="s">
        <v>1730</v>
      </c>
      <c r="D73" s="6" t="s">
        <v>1308</v>
      </c>
      <c r="E73" s="6"/>
      <c r="F73" s="11">
        <v>2</v>
      </c>
    </row>
    <row r="74" spans="1:6" ht="44.25" customHeight="1" x14ac:dyDescent="0.25">
      <c r="A74" s="6"/>
      <c r="B74" s="7" t="s">
        <v>1376</v>
      </c>
      <c r="C74" s="81" t="s">
        <v>1731</v>
      </c>
      <c r="D74" s="6" t="s">
        <v>1308</v>
      </c>
      <c r="E74" s="6"/>
      <c r="F74" s="11">
        <v>2</v>
      </c>
    </row>
    <row r="75" spans="1:6" ht="30" customHeight="1" x14ac:dyDescent="0.25">
      <c r="A75" s="6"/>
      <c r="B75" s="21" t="s">
        <v>987</v>
      </c>
      <c r="C75" s="6" t="s">
        <v>990</v>
      </c>
      <c r="D75" s="6" t="s">
        <v>1308</v>
      </c>
      <c r="E75" s="6"/>
      <c r="F75" s="51"/>
    </row>
    <row r="76" spans="1:6" ht="30.75" customHeight="1" x14ac:dyDescent="0.25">
      <c r="A76" s="6"/>
      <c r="B76" s="21" t="s">
        <v>988</v>
      </c>
      <c r="C76" s="6" t="s">
        <v>989</v>
      </c>
      <c r="D76" s="6" t="s">
        <v>1308</v>
      </c>
      <c r="E76" s="6"/>
      <c r="F76" s="51"/>
    </row>
    <row r="77" spans="1:6" ht="45.75" customHeight="1" x14ac:dyDescent="0.25">
      <c r="A77" s="6"/>
      <c r="B77" s="21" t="s">
        <v>991</v>
      </c>
      <c r="C77" s="81" t="s">
        <v>1729</v>
      </c>
      <c r="D77" s="6" t="s">
        <v>1308</v>
      </c>
      <c r="E77" s="6"/>
      <c r="F77" s="11">
        <f>F78+F79</f>
        <v>4</v>
      </c>
    </row>
    <row r="78" spans="1:6" x14ac:dyDescent="0.25">
      <c r="A78" s="6"/>
      <c r="B78" s="7" t="s">
        <v>1374</v>
      </c>
      <c r="C78" s="6"/>
      <c r="D78" s="6" t="s">
        <v>1308</v>
      </c>
      <c r="E78" s="6"/>
      <c r="F78" s="11">
        <v>2</v>
      </c>
    </row>
    <row r="79" spans="1:6" x14ac:dyDescent="0.25">
      <c r="A79" s="6"/>
      <c r="B79" s="7" t="s">
        <v>1376</v>
      </c>
      <c r="C79" s="6"/>
      <c r="D79" s="6" t="s">
        <v>1308</v>
      </c>
      <c r="E79" s="6"/>
      <c r="F79" s="11">
        <v>2</v>
      </c>
    </row>
    <row r="80" spans="1:6" ht="30" x14ac:dyDescent="0.25">
      <c r="A80" s="6"/>
      <c r="B80" s="21" t="s">
        <v>992</v>
      </c>
      <c r="C80" s="6" t="s">
        <v>993</v>
      </c>
      <c r="D80" s="6" t="s">
        <v>1308</v>
      </c>
      <c r="E80" s="6"/>
      <c r="F80" s="51"/>
    </row>
    <row r="81" spans="1:6" ht="30.75" customHeight="1" x14ac:dyDescent="0.25">
      <c r="A81" s="6"/>
      <c r="B81" s="21" t="s">
        <v>994</v>
      </c>
      <c r="C81" s="6" t="s">
        <v>995</v>
      </c>
      <c r="D81" s="6" t="s">
        <v>1308</v>
      </c>
      <c r="E81" s="6"/>
      <c r="F81" s="51"/>
    </row>
    <row r="82" spans="1:6" ht="45" x14ac:dyDescent="0.25">
      <c r="A82" s="47" t="s">
        <v>996</v>
      </c>
      <c r="B82" s="48" t="s">
        <v>997</v>
      </c>
      <c r="C82" s="44"/>
      <c r="D82" s="44"/>
      <c r="E82" s="44"/>
      <c r="F82" s="44"/>
    </row>
    <row r="83" spans="1:6" ht="30.75" customHeight="1" x14ac:dyDescent="0.25">
      <c r="A83" s="42" t="s">
        <v>999</v>
      </c>
      <c r="B83" s="43" t="s">
        <v>998</v>
      </c>
      <c r="C83" s="88"/>
      <c r="D83" s="42" t="s">
        <v>1310</v>
      </c>
      <c r="E83" s="42"/>
      <c r="F83" s="85">
        <f>F84/F85</f>
        <v>21.853017241379309</v>
      </c>
    </row>
    <row r="84" spans="1:6" ht="45" x14ac:dyDescent="0.25">
      <c r="A84" s="8"/>
      <c r="B84" s="21" t="s">
        <v>1000</v>
      </c>
      <c r="C84" s="81" t="s">
        <v>1732</v>
      </c>
      <c r="D84" s="6" t="s">
        <v>1310</v>
      </c>
      <c r="E84" s="6"/>
      <c r="F84" s="35">
        <v>50699</v>
      </c>
    </row>
    <row r="85" spans="1:6" ht="30" customHeight="1" x14ac:dyDescent="0.25">
      <c r="A85" s="8"/>
      <c r="B85" s="21" t="s">
        <v>971</v>
      </c>
      <c r="C85" s="81" t="s">
        <v>1736</v>
      </c>
      <c r="D85" s="6" t="s">
        <v>1117</v>
      </c>
      <c r="E85" s="6"/>
      <c r="F85" s="35">
        <v>2320</v>
      </c>
    </row>
    <row r="86" spans="1:6" ht="45" x14ac:dyDescent="0.25">
      <c r="A86" s="42" t="s">
        <v>1371</v>
      </c>
      <c r="B86" s="43" t="s">
        <v>1001</v>
      </c>
      <c r="C86" s="88"/>
      <c r="D86" s="42" t="s">
        <v>9</v>
      </c>
      <c r="E86" s="42"/>
      <c r="F86" s="45">
        <f>F87/F88*100</f>
        <v>0.1913252726878242</v>
      </c>
    </row>
    <row r="87" spans="1:6" ht="60" x14ac:dyDescent="0.25">
      <c r="A87" s="8"/>
      <c r="B87" s="21" t="s">
        <v>1002</v>
      </c>
      <c r="C87" s="81" t="s">
        <v>1732</v>
      </c>
      <c r="D87" s="6" t="s">
        <v>1310</v>
      </c>
      <c r="E87" s="6"/>
      <c r="F87" s="35">
        <v>97</v>
      </c>
    </row>
    <row r="88" spans="1:6" ht="45" x14ac:dyDescent="0.25">
      <c r="A88" s="8"/>
      <c r="B88" s="21" t="s">
        <v>1000</v>
      </c>
      <c r="C88" s="81" t="s">
        <v>1733</v>
      </c>
      <c r="D88" s="6" t="s">
        <v>1310</v>
      </c>
      <c r="E88" s="6"/>
      <c r="F88" s="35">
        <v>50699</v>
      </c>
    </row>
    <row r="89" spans="1:6" ht="45" x14ac:dyDescent="0.25">
      <c r="A89" s="47" t="s">
        <v>1004</v>
      </c>
      <c r="B89" s="48" t="s">
        <v>1003</v>
      </c>
      <c r="C89" s="133"/>
      <c r="D89" s="44"/>
      <c r="E89" s="44"/>
      <c r="F89" s="44"/>
    </row>
    <row r="90" spans="1:6" ht="30" x14ac:dyDescent="0.25">
      <c r="A90" s="42" t="s">
        <v>1005</v>
      </c>
      <c r="B90" s="43" t="s">
        <v>1006</v>
      </c>
      <c r="C90" s="133"/>
      <c r="D90" s="42" t="s">
        <v>9</v>
      </c>
      <c r="E90" s="42"/>
      <c r="F90" s="45">
        <f>F91/F92*100</f>
        <v>0</v>
      </c>
    </row>
    <row r="91" spans="1:6" ht="45" x14ac:dyDescent="0.25">
      <c r="A91" s="6"/>
      <c r="B91" s="21" t="s">
        <v>1007</v>
      </c>
      <c r="C91" s="81" t="s">
        <v>1734</v>
      </c>
      <c r="D91" s="12" t="s">
        <v>1308</v>
      </c>
      <c r="E91" s="12"/>
      <c r="F91" s="11">
        <v>0</v>
      </c>
    </row>
    <row r="92" spans="1:6" ht="30.75" customHeight="1" x14ac:dyDescent="0.25">
      <c r="A92" s="6"/>
      <c r="B92" s="21" t="s">
        <v>1008</v>
      </c>
      <c r="C92" s="81" t="s">
        <v>1735</v>
      </c>
      <c r="D92" s="12" t="s">
        <v>1308</v>
      </c>
      <c r="E92" s="12"/>
      <c r="F92" s="11">
        <v>4</v>
      </c>
    </row>
    <row r="93" spans="1:6" ht="45" x14ac:dyDescent="0.25">
      <c r="A93" s="47" t="s">
        <v>1010</v>
      </c>
      <c r="B93" s="48" t="s">
        <v>1009</v>
      </c>
      <c r="C93" s="44"/>
      <c r="D93" s="44"/>
      <c r="E93" s="44"/>
      <c r="F93" s="44"/>
    </row>
    <row r="94" spans="1:6" ht="30" x14ac:dyDescent="0.25">
      <c r="A94" s="42" t="s">
        <v>1012</v>
      </c>
      <c r="B94" s="43" t="s">
        <v>1011</v>
      </c>
      <c r="C94" s="133"/>
      <c r="D94" s="42" t="s">
        <v>9</v>
      </c>
      <c r="E94" s="42"/>
      <c r="F94" s="45">
        <f>F95/F96*100</f>
        <v>50</v>
      </c>
    </row>
    <row r="95" spans="1:6" ht="45" x14ac:dyDescent="0.25">
      <c r="A95" s="8"/>
      <c r="B95" s="21" t="s">
        <v>1013</v>
      </c>
      <c r="C95" s="81" t="s">
        <v>1737</v>
      </c>
      <c r="D95" s="12" t="s">
        <v>1308</v>
      </c>
      <c r="E95" s="12"/>
      <c r="F95" s="11">
        <v>2</v>
      </c>
    </row>
    <row r="96" spans="1:6" ht="45" x14ac:dyDescent="0.25">
      <c r="A96" s="8"/>
      <c r="B96" s="21" t="s">
        <v>977</v>
      </c>
      <c r="C96" s="81" t="s">
        <v>1726</v>
      </c>
      <c r="D96" s="12" t="s">
        <v>1308</v>
      </c>
      <c r="E96" s="12"/>
      <c r="F96" s="11">
        <v>4</v>
      </c>
    </row>
    <row r="97" spans="1:6" ht="30" x14ac:dyDescent="0.25">
      <c r="A97" s="42" t="s">
        <v>1014</v>
      </c>
      <c r="B97" s="43" t="s">
        <v>1015</v>
      </c>
      <c r="C97" s="88"/>
      <c r="D97" s="42" t="s">
        <v>9</v>
      </c>
      <c r="E97" s="42"/>
      <c r="F97" s="45">
        <f>F98/F99*100</f>
        <v>100</v>
      </c>
    </row>
    <row r="98" spans="1:6" ht="45" x14ac:dyDescent="0.25">
      <c r="A98" s="8"/>
      <c r="B98" s="21" t="s">
        <v>1016</v>
      </c>
      <c r="C98" s="81" t="s">
        <v>1738</v>
      </c>
      <c r="D98" s="12" t="s">
        <v>1308</v>
      </c>
      <c r="E98" s="12"/>
      <c r="F98" s="11">
        <v>4</v>
      </c>
    </row>
    <row r="99" spans="1:6" ht="45" x14ac:dyDescent="0.25">
      <c r="A99" s="8"/>
      <c r="B99" s="21" t="s">
        <v>977</v>
      </c>
      <c r="C99" s="81" t="s">
        <v>1735</v>
      </c>
      <c r="D99" s="12" t="s">
        <v>1308</v>
      </c>
      <c r="E99" s="12"/>
      <c r="F99" s="11">
        <v>4</v>
      </c>
    </row>
    <row r="100" spans="1:6" ht="45" x14ac:dyDescent="0.25">
      <c r="A100" s="42" t="s">
        <v>1017</v>
      </c>
      <c r="B100" s="43" t="s">
        <v>1018</v>
      </c>
      <c r="C100" s="42"/>
      <c r="D100" s="42" t="s">
        <v>9</v>
      </c>
      <c r="E100" s="42"/>
      <c r="F100" s="45">
        <f>F101/F102*100</f>
        <v>0</v>
      </c>
    </row>
    <row r="101" spans="1:6" ht="45" x14ac:dyDescent="0.25">
      <c r="A101" s="8"/>
      <c r="B101" s="21" t="s">
        <v>1019</v>
      </c>
      <c r="C101" s="81" t="s">
        <v>1739</v>
      </c>
      <c r="D101" s="12" t="s">
        <v>1308</v>
      </c>
      <c r="E101" s="12"/>
      <c r="F101" s="11">
        <v>0</v>
      </c>
    </row>
    <row r="102" spans="1:6" ht="45" x14ac:dyDescent="0.25">
      <c r="A102" s="8"/>
      <c r="B102" s="21" t="s">
        <v>977</v>
      </c>
      <c r="C102" s="81" t="s">
        <v>1726</v>
      </c>
      <c r="D102" s="12" t="s">
        <v>1308</v>
      </c>
      <c r="E102" s="12"/>
      <c r="F102" s="11">
        <v>4</v>
      </c>
    </row>
    <row r="103" spans="1:6" ht="30" customHeight="1" x14ac:dyDescent="0.25">
      <c r="A103" s="42" t="s">
        <v>1020</v>
      </c>
      <c r="B103" s="43" t="s">
        <v>1021</v>
      </c>
      <c r="C103" s="88"/>
      <c r="D103" s="42" t="s">
        <v>9</v>
      </c>
      <c r="E103" s="42"/>
      <c r="F103" s="45">
        <f>F104/F105*100</f>
        <v>25</v>
      </c>
    </row>
    <row r="104" spans="1:6" ht="45" x14ac:dyDescent="0.25">
      <c r="A104" s="8"/>
      <c r="B104" s="21" t="s">
        <v>1022</v>
      </c>
      <c r="C104" s="81" t="s">
        <v>1740</v>
      </c>
      <c r="D104" s="12" t="s">
        <v>1308</v>
      </c>
      <c r="E104" s="12"/>
      <c r="F104" s="11">
        <v>1</v>
      </c>
    </row>
    <row r="105" spans="1:6" ht="45" x14ac:dyDescent="0.25">
      <c r="A105" s="8"/>
      <c r="B105" s="21" t="s">
        <v>977</v>
      </c>
      <c r="C105" s="81" t="s">
        <v>1726</v>
      </c>
      <c r="D105" s="12" t="s">
        <v>1308</v>
      </c>
      <c r="E105" s="12"/>
      <c r="F105" s="11">
        <v>4</v>
      </c>
    </row>
    <row r="106" spans="1:6" ht="30" x14ac:dyDescent="0.25">
      <c r="A106" s="59" t="s">
        <v>1024</v>
      </c>
      <c r="B106" s="60" t="s">
        <v>1023</v>
      </c>
      <c r="C106" s="61"/>
      <c r="D106" s="61"/>
      <c r="E106" s="61"/>
      <c r="F106" s="61"/>
    </row>
    <row r="107" spans="1:6" ht="75.75" customHeight="1" x14ac:dyDescent="0.25">
      <c r="A107" s="62" t="s">
        <v>1025</v>
      </c>
      <c r="B107" s="63" t="s">
        <v>1337</v>
      </c>
      <c r="C107" s="61"/>
      <c r="D107" s="62"/>
      <c r="E107" s="62"/>
      <c r="F107" s="52"/>
    </row>
    <row r="108" spans="1:6" ht="90" x14ac:dyDescent="0.25">
      <c r="A108" s="36"/>
      <c r="B108" s="64" t="s">
        <v>1338</v>
      </c>
      <c r="C108" s="36" t="s">
        <v>1364</v>
      </c>
      <c r="D108" s="65" t="s">
        <v>9</v>
      </c>
      <c r="E108" s="65"/>
      <c r="F108" s="41" t="e">
        <f>F112/$F$116*100</f>
        <v>#DIV/0!</v>
      </c>
    </row>
    <row r="109" spans="1:6" ht="90" x14ac:dyDescent="0.25">
      <c r="A109" s="36"/>
      <c r="B109" s="64" t="s">
        <v>1339</v>
      </c>
      <c r="C109" s="36" t="s">
        <v>1364</v>
      </c>
      <c r="D109" s="65" t="s">
        <v>9</v>
      </c>
      <c r="E109" s="65"/>
      <c r="F109" s="41" t="e">
        <f t="shared" ref="F109:F111" si="1">F113/$F$116*100</f>
        <v>#DIV/0!</v>
      </c>
    </row>
    <row r="110" spans="1:6" ht="90" x14ac:dyDescent="0.25">
      <c r="A110" s="36"/>
      <c r="B110" s="64" t="s">
        <v>1340</v>
      </c>
      <c r="C110" s="36" t="s">
        <v>1364</v>
      </c>
      <c r="D110" s="65" t="s">
        <v>9</v>
      </c>
      <c r="E110" s="65"/>
      <c r="F110" s="41" t="e">
        <f t="shared" si="1"/>
        <v>#DIV/0!</v>
      </c>
    </row>
    <row r="111" spans="1:6" ht="90" x14ac:dyDescent="0.25">
      <c r="A111" s="36"/>
      <c r="B111" s="64" t="s">
        <v>1341</v>
      </c>
      <c r="C111" s="36" t="s">
        <v>1364</v>
      </c>
      <c r="D111" s="65" t="s">
        <v>9</v>
      </c>
      <c r="E111" s="65"/>
      <c r="F111" s="41" t="e">
        <f t="shared" si="1"/>
        <v>#DIV/0!</v>
      </c>
    </row>
    <row r="112" spans="1:6" ht="90" x14ac:dyDescent="0.25">
      <c r="A112" s="36"/>
      <c r="B112" s="64" t="s">
        <v>1338</v>
      </c>
      <c r="C112" s="36" t="s">
        <v>1364</v>
      </c>
      <c r="D112" s="65" t="s">
        <v>1117</v>
      </c>
      <c r="E112" s="65"/>
      <c r="F112" s="38"/>
    </row>
    <row r="113" spans="1:6" ht="90" x14ac:dyDescent="0.25">
      <c r="A113" s="36"/>
      <c r="B113" s="64" t="s">
        <v>1339</v>
      </c>
      <c r="C113" s="36" t="s">
        <v>1364</v>
      </c>
      <c r="D113" s="65" t="s">
        <v>1117</v>
      </c>
      <c r="E113" s="65"/>
      <c r="F113" s="38"/>
    </row>
    <row r="114" spans="1:6" ht="90" x14ac:dyDescent="0.25">
      <c r="A114" s="36"/>
      <c r="B114" s="64" t="s">
        <v>1340</v>
      </c>
      <c r="C114" s="36" t="s">
        <v>1364</v>
      </c>
      <c r="D114" s="65" t="s">
        <v>1117</v>
      </c>
      <c r="E114" s="65"/>
      <c r="F114" s="38"/>
    </row>
    <row r="115" spans="1:6" ht="90" x14ac:dyDescent="0.25">
      <c r="A115" s="36"/>
      <c r="B115" s="64" t="s">
        <v>1341</v>
      </c>
      <c r="C115" s="36" t="s">
        <v>1364</v>
      </c>
      <c r="D115" s="65" t="s">
        <v>1117</v>
      </c>
      <c r="E115" s="65"/>
      <c r="F115" s="38"/>
    </row>
    <row r="116" spans="1:6" ht="90" x14ac:dyDescent="0.25">
      <c r="A116" s="36"/>
      <c r="B116" s="66" t="s">
        <v>1362</v>
      </c>
      <c r="C116" s="36" t="s">
        <v>1364</v>
      </c>
      <c r="D116" s="65" t="s">
        <v>1117</v>
      </c>
      <c r="E116" s="65"/>
      <c r="F116" s="38"/>
    </row>
  </sheetData>
  <mergeCells count="8">
    <mergeCell ref="B36:B37"/>
    <mergeCell ref="A36:A37"/>
    <mergeCell ref="A1:F1"/>
    <mergeCell ref="A2:F2"/>
    <mergeCell ref="B9:B11"/>
    <mergeCell ref="A9:A11"/>
    <mergeCell ref="A6:F6"/>
    <mergeCell ref="A5:F5"/>
  </mergeCells>
  <dataValidations count="1">
    <dataValidation type="whole" allowBlank="1" showInputMessage="1" showErrorMessage="1" errorTitle="Ошибка ввода" error="Попытка ввсети данные отличные от числовых или целочисленных" sqref="F52:F53 F95 F30:F38 F9:F11 F84:F85 F47 F65:F67 F87:F88">
      <formula1>0</formula1>
      <formula2>999999999999</formula2>
    </dataValidation>
  </dataValidations>
  <pageMargins left="0.59055118110236227" right="0.19685039370078741" top="0.19685039370078741" bottom="0.19685039370078741" header="0.15748031496062992" footer="0.15748031496062992"/>
  <pageSetup paperSize="9" scale="65" fitToHeight="4" orientation="portrait" r:id="rId1"/>
  <rowBreaks count="3" manualBreakCount="3">
    <brk id="42" max="5" man="1"/>
    <brk id="67" max="5" man="1"/>
    <brk id="9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76"/>
  <sheetViews>
    <sheetView workbookViewId="0"/>
  </sheetViews>
  <sheetFormatPr defaultRowHeight="15" x14ac:dyDescent="0.25"/>
  <cols>
    <col min="2" max="2" width="75.140625" customWidth="1"/>
    <col min="3" max="3" width="20.140625" customWidth="1"/>
    <col min="4" max="4" width="16.140625" customWidth="1"/>
    <col min="5" max="7" width="12.28515625" customWidth="1"/>
    <col min="8" max="8" width="41.85546875" customWidth="1"/>
  </cols>
  <sheetData>
    <row r="3" spans="1:8" ht="18.75" x14ac:dyDescent="0.3">
      <c r="A3" s="200" t="s">
        <v>0</v>
      </c>
      <c r="B3" s="200"/>
      <c r="C3" s="200"/>
      <c r="D3" s="200"/>
      <c r="E3" s="200"/>
      <c r="F3" s="200"/>
      <c r="G3" s="200"/>
      <c r="H3" s="13"/>
    </row>
    <row r="4" spans="1:8" ht="18.75" x14ac:dyDescent="0.3">
      <c r="A4" s="200" t="s">
        <v>1</v>
      </c>
      <c r="B4" s="200"/>
      <c r="C4" s="200"/>
      <c r="D4" s="200"/>
      <c r="E4" s="200"/>
      <c r="F4" s="200"/>
      <c r="G4" s="200"/>
      <c r="H4" s="24"/>
    </row>
    <row r="5" spans="1:8" x14ac:dyDescent="0.25">
      <c r="A5" s="1"/>
      <c r="B5" s="1"/>
      <c r="C5" s="1"/>
      <c r="D5" s="1"/>
      <c r="E5" s="1"/>
      <c r="F5" s="1"/>
      <c r="G5" s="1"/>
      <c r="H5" s="1"/>
    </row>
    <row r="6" spans="1:8" ht="45" x14ac:dyDescent="0.25">
      <c r="A6" s="4" t="s">
        <v>6</v>
      </c>
      <c r="B6" s="4" t="s">
        <v>418</v>
      </c>
      <c r="C6" s="5" t="s">
        <v>10</v>
      </c>
      <c r="D6" s="5" t="s">
        <v>11</v>
      </c>
      <c r="E6" s="5" t="s">
        <v>1640</v>
      </c>
      <c r="F6" s="5" t="s">
        <v>1641</v>
      </c>
      <c r="G6" s="5" t="s">
        <v>1662</v>
      </c>
      <c r="H6" s="2" t="s">
        <v>16</v>
      </c>
    </row>
    <row r="7" spans="1:8" x14ac:dyDescent="0.25">
      <c r="A7" s="210" t="s">
        <v>914</v>
      </c>
      <c r="B7" s="210"/>
      <c r="C7" s="210"/>
      <c r="D7" s="210"/>
      <c r="E7" s="210"/>
      <c r="F7" s="210"/>
      <c r="G7" s="210"/>
    </row>
    <row r="8" spans="1:8" x14ac:dyDescent="0.25">
      <c r="A8" s="210" t="s">
        <v>1026</v>
      </c>
      <c r="B8" s="210"/>
      <c r="C8" s="210"/>
      <c r="D8" s="210"/>
      <c r="E8" s="210"/>
      <c r="F8" s="210"/>
      <c r="G8" s="210"/>
    </row>
    <row r="9" spans="1:8" ht="30" x14ac:dyDescent="0.25">
      <c r="A9" s="59" t="s">
        <v>1028</v>
      </c>
      <c r="B9" s="60" t="s">
        <v>1027</v>
      </c>
      <c r="C9" s="63"/>
      <c r="D9" s="61"/>
      <c r="E9" s="61"/>
      <c r="F9" s="61"/>
      <c r="G9" s="61"/>
    </row>
    <row r="10" spans="1:8" ht="60" x14ac:dyDescent="0.25">
      <c r="A10" s="62" t="s">
        <v>1032</v>
      </c>
      <c r="B10" s="63" t="s">
        <v>1029</v>
      </c>
      <c r="C10" s="63"/>
      <c r="D10" s="62" t="s">
        <v>9</v>
      </c>
      <c r="E10" s="52" t="e">
        <f>E11/E12*100</f>
        <v>#DIV/0!</v>
      </c>
      <c r="F10" s="52" t="e">
        <f>F11/F12*100</f>
        <v>#DIV/0!</v>
      </c>
      <c r="G10" s="52" t="e">
        <f>G11/G12*100</f>
        <v>#DIV/0!</v>
      </c>
      <c r="H10" s="3" t="s">
        <v>50</v>
      </c>
    </row>
    <row r="11" spans="1:8" ht="45" customHeight="1" x14ac:dyDescent="0.25">
      <c r="A11" s="36"/>
      <c r="B11" s="66" t="s">
        <v>1030</v>
      </c>
      <c r="C11" s="36" t="s">
        <v>155</v>
      </c>
      <c r="D11" s="36" t="s">
        <v>1117</v>
      </c>
      <c r="E11" s="36"/>
      <c r="F11" s="36"/>
      <c r="G11" s="36"/>
    </row>
    <row r="12" spans="1:8" ht="45" customHeight="1" x14ac:dyDescent="0.25">
      <c r="A12" s="36"/>
      <c r="B12" s="66" t="s">
        <v>1031</v>
      </c>
      <c r="C12" s="36" t="s">
        <v>155</v>
      </c>
      <c r="D12" s="36" t="s">
        <v>1117</v>
      </c>
      <c r="E12" s="36"/>
      <c r="F12" s="36"/>
      <c r="G12" s="36"/>
    </row>
    <row r="13" spans="1:8" ht="90" x14ac:dyDescent="0.25">
      <c r="A13" s="144" t="s">
        <v>1033</v>
      </c>
      <c r="B13" s="145" t="s">
        <v>1705</v>
      </c>
      <c r="C13" s="144"/>
      <c r="D13" s="144" t="s">
        <v>9</v>
      </c>
      <c r="E13" s="149" t="e">
        <f>1/E14*E21</f>
        <v>#DIV/0!</v>
      </c>
      <c r="F13" s="149" t="e">
        <f>1/F14*F21</f>
        <v>#DIV/0!</v>
      </c>
      <c r="G13" s="149" t="e">
        <f>1/G14*G21</f>
        <v>#DIV/0!</v>
      </c>
      <c r="H13" s="3" t="s">
        <v>107</v>
      </c>
    </row>
    <row r="14" spans="1:8" ht="105" x14ac:dyDescent="0.25">
      <c r="A14" s="144"/>
      <c r="B14" s="145" t="s">
        <v>1042</v>
      </c>
      <c r="C14" s="144" t="s">
        <v>1035</v>
      </c>
      <c r="D14" s="144"/>
      <c r="E14" s="144">
        <f>E15+E16+E17+E18+E19+E20</f>
        <v>0</v>
      </c>
      <c r="F14" s="144">
        <f>F15+F16+F17+F18+F19+F20</f>
        <v>0</v>
      </c>
      <c r="G14" s="144">
        <f>G15+G16+G17+G18+G19+G20</f>
        <v>0</v>
      </c>
    </row>
    <row r="15" spans="1:8" x14ac:dyDescent="0.25">
      <c r="A15" s="144"/>
      <c r="B15" s="145" t="s">
        <v>1036</v>
      </c>
      <c r="C15" s="144"/>
      <c r="D15" s="144" t="s">
        <v>1117</v>
      </c>
      <c r="E15" s="144"/>
      <c r="F15" s="144"/>
      <c r="G15" s="144"/>
    </row>
    <row r="16" spans="1:8" ht="45" x14ac:dyDescent="0.25">
      <c r="A16" s="145"/>
      <c r="B16" s="145" t="s">
        <v>1037</v>
      </c>
      <c r="C16" s="144"/>
      <c r="D16" s="144" t="s">
        <v>1117</v>
      </c>
      <c r="E16" s="144"/>
      <c r="F16" s="144"/>
      <c r="G16" s="144"/>
    </row>
    <row r="17" spans="1:8" ht="45" x14ac:dyDescent="0.25">
      <c r="A17" s="145"/>
      <c r="B17" s="145" t="s">
        <v>1038</v>
      </c>
      <c r="C17" s="144"/>
      <c r="D17" s="144" t="s">
        <v>1117</v>
      </c>
      <c r="E17" s="144"/>
      <c r="F17" s="144"/>
      <c r="G17" s="144"/>
    </row>
    <row r="18" spans="1:8" ht="45" x14ac:dyDescent="0.25">
      <c r="A18" s="145"/>
      <c r="B18" s="145" t="s">
        <v>1039</v>
      </c>
      <c r="C18" s="144"/>
      <c r="D18" s="144" t="s">
        <v>1117</v>
      </c>
      <c r="E18" s="144"/>
      <c r="F18" s="144"/>
      <c r="G18" s="144"/>
    </row>
    <row r="19" spans="1:8" ht="30" x14ac:dyDescent="0.25">
      <c r="A19" s="145"/>
      <c r="B19" s="145" t="s">
        <v>1040</v>
      </c>
      <c r="C19" s="144"/>
      <c r="D19" s="144" t="s">
        <v>1117</v>
      </c>
      <c r="E19" s="144"/>
      <c r="F19" s="144"/>
      <c r="G19" s="144"/>
    </row>
    <row r="20" spans="1:8" ht="45" x14ac:dyDescent="0.25">
      <c r="A20" s="145"/>
      <c r="B20" s="145" t="s">
        <v>1041</v>
      </c>
      <c r="C20" s="144"/>
      <c r="D20" s="144" t="s">
        <v>1117</v>
      </c>
      <c r="E20" s="144"/>
      <c r="F20" s="144"/>
      <c r="G20" s="144"/>
    </row>
    <row r="21" spans="1:8" ht="105" x14ac:dyDescent="0.25">
      <c r="A21" s="145"/>
      <c r="B21" s="145" t="s">
        <v>1034</v>
      </c>
      <c r="C21" s="144" t="s">
        <v>1035</v>
      </c>
      <c r="D21" s="144" t="s">
        <v>1117</v>
      </c>
      <c r="E21" s="144"/>
      <c r="F21" s="144"/>
      <c r="G21" s="144"/>
    </row>
    <row r="22" spans="1:8" ht="45" x14ac:dyDescent="0.25">
      <c r="A22" s="42" t="s">
        <v>1043</v>
      </c>
      <c r="B22" s="43" t="s">
        <v>1044</v>
      </c>
      <c r="C22" s="42"/>
      <c r="D22" s="42" t="s">
        <v>9</v>
      </c>
      <c r="E22" s="45">
        <f>E23/E24*100</f>
        <v>18.897240602760178</v>
      </c>
      <c r="F22" s="45">
        <f>F23/F24*100</f>
        <v>18.897240602760178</v>
      </c>
      <c r="G22" s="45" t="e">
        <f>G23/G24*100</f>
        <v>#DIV/0!</v>
      </c>
      <c r="H22" s="3" t="s">
        <v>50</v>
      </c>
    </row>
    <row r="23" spans="1:8" ht="30" x14ac:dyDescent="0.25">
      <c r="A23" s="32"/>
      <c r="B23" s="21" t="s">
        <v>1045</v>
      </c>
      <c r="C23" s="6" t="s">
        <v>1046</v>
      </c>
      <c r="D23" s="6" t="s">
        <v>1117</v>
      </c>
      <c r="E23" s="12">
        <v>121003</v>
      </c>
      <c r="F23" s="12">
        <v>121003</v>
      </c>
      <c r="G23" s="12"/>
    </row>
    <row r="24" spans="1:8" ht="30" x14ac:dyDescent="0.25">
      <c r="A24" s="32"/>
      <c r="B24" s="21" t="s">
        <v>1047</v>
      </c>
      <c r="C24" s="6" t="s">
        <v>1048</v>
      </c>
      <c r="D24" s="6" t="s">
        <v>1117</v>
      </c>
      <c r="E24" s="12">
        <v>640321</v>
      </c>
      <c r="F24" s="12">
        <v>640321</v>
      </c>
      <c r="G24" s="12"/>
    </row>
    <row r="25" spans="1:8" ht="30" x14ac:dyDescent="0.25">
      <c r="A25" s="47" t="s">
        <v>1049</v>
      </c>
      <c r="B25" s="48" t="s">
        <v>1050</v>
      </c>
      <c r="C25" s="44"/>
      <c r="D25" s="42"/>
      <c r="E25" s="49"/>
      <c r="F25" s="49"/>
      <c r="G25" s="49"/>
    </row>
    <row r="26" spans="1:8" ht="60" x14ac:dyDescent="0.25">
      <c r="A26" s="42" t="s">
        <v>1052</v>
      </c>
      <c r="B26" s="43" t="s">
        <v>1051</v>
      </c>
      <c r="C26" s="44"/>
      <c r="D26" s="42" t="s">
        <v>9</v>
      </c>
      <c r="E26" s="45">
        <f>E27/E28*100</f>
        <v>3.3354544928638132</v>
      </c>
      <c r="F26" s="45">
        <f>F27/F28*100</f>
        <v>3.3354544928638132</v>
      </c>
      <c r="G26" s="45" t="e">
        <f>G27/G28*100</f>
        <v>#DIV/0!</v>
      </c>
      <c r="H26" s="3" t="s">
        <v>50</v>
      </c>
    </row>
    <row r="27" spans="1:8" ht="45" x14ac:dyDescent="0.25">
      <c r="A27" s="6"/>
      <c r="B27" s="21" t="s">
        <v>1053</v>
      </c>
      <c r="C27" s="6" t="s">
        <v>1054</v>
      </c>
      <c r="D27" s="6" t="s">
        <v>1117</v>
      </c>
      <c r="E27" s="131">
        <v>4036</v>
      </c>
      <c r="F27" s="131">
        <v>4036</v>
      </c>
      <c r="G27" s="131"/>
      <c r="H27" s="3"/>
    </row>
    <row r="28" spans="1:8" ht="30" x14ac:dyDescent="0.25">
      <c r="A28" s="6"/>
      <c r="B28" s="21" t="s">
        <v>1045</v>
      </c>
      <c r="C28" s="6" t="s">
        <v>1055</v>
      </c>
      <c r="D28" s="6" t="s">
        <v>1117</v>
      </c>
      <c r="E28" s="12">
        <v>121003</v>
      </c>
      <c r="F28" s="12">
        <v>121003</v>
      </c>
      <c r="G28" s="12"/>
      <c r="H28" s="3"/>
    </row>
    <row r="29" spans="1:8" ht="45" x14ac:dyDescent="0.25">
      <c r="A29" s="59" t="s">
        <v>1056</v>
      </c>
      <c r="B29" s="60" t="s">
        <v>1057</v>
      </c>
      <c r="C29" s="61"/>
      <c r="D29" s="61"/>
      <c r="E29" s="61"/>
      <c r="F29" s="61"/>
      <c r="G29" s="61"/>
    </row>
    <row r="30" spans="1:8" ht="75" x14ac:dyDescent="0.25">
      <c r="A30" s="62" t="s">
        <v>1058</v>
      </c>
      <c r="B30" s="63" t="s">
        <v>1059</v>
      </c>
      <c r="C30" s="61"/>
      <c r="D30" s="62"/>
      <c r="E30" s="52"/>
      <c r="F30" s="52"/>
      <c r="G30" s="52"/>
      <c r="H30" s="3" t="s">
        <v>662</v>
      </c>
    </row>
    <row r="31" spans="1:8" x14ac:dyDescent="0.25">
      <c r="A31" s="62"/>
      <c r="B31" s="79" t="s">
        <v>1333</v>
      </c>
      <c r="C31" s="62"/>
      <c r="D31" s="62" t="s">
        <v>9</v>
      </c>
      <c r="E31" s="52" t="e">
        <f>E33/E35*100</f>
        <v>#DIV/0!</v>
      </c>
      <c r="F31" s="52" t="e">
        <f>F33/F35*100</f>
        <v>#DIV/0!</v>
      </c>
      <c r="G31" s="52" t="e">
        <f>G33/G35*100</f>
        <v>#DIV/0!</v>
      </c>
      <c r="H31" s="3"/>
    </row>
    <row r="32" spans="1:8" x14ac:dyDescent="0.25">
      <c r="A32" s="62"/>
      <c r="B32" s="79" t="s">
        <v>1334</v>
      </c>
      <c r="C32" s="62"/>
      <c r="D32" s="62" t="s">
        <v>9</v>
      </c>
      <c r="E32" s="52" t="e">
        <f>E34/E35*100</f>
        <v>#DIV/0!</v>
      </c>
      <c r="F32" s="52" t="e">
        <f>F34/F35*100</f>
        <v>#DIV/0!</v>
      </c>
      <c r="G32" s="52" t="e">
        <f>G34/G35*100</f>
        <v>#DIV/0!</v>
      </c>
      <c r="H32" s="3"/>
    </row>
    <row r="33" spans="1:8" ht="75" x14ac:dyDescent="0.25">
      <c r="A33" s="36"/>
      <c r="B33" s="66" t="s">
        <v>1060</v>
      </c>
      <c r="C33" s="36" t="s">
        <v>155</v>
      </c>
      <c r="D33" s="36" t="s">
        <v>1117</v>
      </c>
      <c r="E33" s="38"/>
      <c r="F33" s="38"/>
      <c r="G33" s="38"/>
      <c r="H33" s="3"/>
    </row>
    <row r="34" spans="1:8" ht="75" x14ac:dyDescent="0.25">
      <c r="A34" s="36"/>
      <c r="B34" s="66" t="s">
        <v>1061</v>
      </c>
      <c r="C34" s="36" t="s">
        <v>155</v>
      </c>
      <c r="D34" s="36" t="s">
        <v>1117</v>
      </c>
      <c r="E34" s="38"/>
      <c r="F34" s="38"/>
      <c r="G34" s="38"/>
      <c r="H34" s="3"/>
    </row>
    <row r="35" spans="1:8" ht="60" x14ac:dyDescent="0.25">
      <c r="A35" s="36"/>
      <c r="B35" s="66" t="s">
        <v>1062</v>
      </c>
      <c r="C35" s="36" t="s">
        <v>155</v>
      </c>
      <c r="D35" s="36" t="s">
        <v>1117</v>
      </c>
      <c r="E35" s="38"/>
      <c r="F35" s="38"/>
      <c r="G35" s="38"/>
      <c r="H35" s="3"/>
    </row>
    <row r="36" spans="1:8" ht="60" x14ac:dyDescent="0.25">
      <c r="A36" s="59" t="s">
        <v>1063</v>
      </c>
      <c r="B36" s="60" t="s">
        <v>1064</v>
      </c>
      <c r="C36" s="61"/>
      <c r="D36" s="62"/>
      <c r="E36" s="61"/>
      <c r="F36" s="61"/>
      <c r="G36" s="61"/>
    </row>
    <row r="37" spans="1:8" ht="75" x14ac:dyDescent="0.25">
      <c r="A37" s="62" t="s">
        <v>1066</v>
      </c>
      <c r="B37" s="63" t="s">
        <v>1065</v>
      </c>
      <c r="C37" s="61"/>
      <c r="D37" s="62" t="s">
        <v>9</v>
      </c>
      <c r="E37" s="52" t="e">
        <f>E38/E39*100</f>
        <v>#DIV/0!</v>
      </c>
      <c r="F37" s="52" t="e">
        <f>F38/F39*100</f>
        <v>#DIV/0!</v>
      </c>
      <c r="G37" s="52" t="e">
        <f>G38/G39*100</f>
        <v>#DIV/0!</v>
      </c>
      <c r="H37" s="3" t="s">
        <v>1069</v>
      </c>
    </row>
    <row r="38" spans="1:8" ht="60" x14ac:dyDescent="0.25">
      <c r="A38" s="36"/>
      <c r="B38" s="66" t="s">
        <v>1067</v>
      </c>
      <c r="C38" s="36" t="s">
        <v>155</v>
      </c>
      <c r="D38" s="36" t="s">
        <v>1310</v>
      </c>
      <c r="E38" s="38"/>
      <c r="F38" s="38"/>
      <c r="G38" s="38"/>
      <c r="H38" s="20"/>
    </row>
    <row r="39" spans="1:8" ht="45" x14ac:dyDescent="0.25">
      <c r="A39" s="36"/>
      <c r="B39" s="66" t="s">
        <v>1068</v>
      </c>
      <c r="C39" s="36" t="s">
        <v>155</v>
      </c>
      <c r="D39" s="36" t="s">
        <v>1310</v>
      </c>
      <c r="E39" s="38"/>
      <c r="F39" s="38"/>
      <c r="G39" s="38"/>
    </row>
    <row r="40" spans="1:8" ht="60" x14ac:dyDescent="0.25">
      <c r="A40" s="62" t="s">
        <v>1071</v>
      </c>
      <c r="B40" s="63" t="s">
        <v>1070</v>
      </c>
      <c r="C40" s="61"/>
      <c r="D40" s="62"/>
      <c r="E40" s="52"/>
      <c r="F40" s="52"/>
      <c r="G40" s="52"/>
      <c r="H40" s="3" t="s">
        <v>662</v>
      </c>
    </row>
    <row r="41" spans="1:8" x14ac:dyDescent="0.25">
      <c r="A41" s="62"/>
      <c r="B41" s="63" t="s">
        <v>199</v>
      </c>
      <c r="C41" s="61"/>
      <c r="D41" s="62" t="s">
        <v>1308</v>
      </c>
      <c r="E41" s="52" t="e">
        <f>E43/E45*100</f>
        <v>#DIV/0!</v>
      </c>
      <c r="F41" s="52" t="e">
        <f>F43/F45*100</f>
        <v>#DIV/0!</v>
      </c>
      <c r="G41" s="52" t="e">
        <f>G43/G45*100</f>
        <v>#DIV/0!</v>
      </c>
      <c r="H41" s="3"/>
    </row>
    <row r="42" spans="1:8" x14ac:dyDescent="0.25">
      <c r="A42" s="62"/>
      <c r="B42" s="63" t="s">
        <v>235</v>
      </c>
      <c r="C42" s="61"/>
      <c r="D42" s="62" t="s">
        <v>1308</v>
      </c>
      <c r="E42" s="52" t="e">
        <f>E44/E45*100</f>
        <v>#DIV/0!</v>
      </c>
      <c r="F42" s="52" t="e">
        <f>F44/F45*100</f>
        <v>#DIV/0!</v>
      </c>
      <c r="G42" s="52" t="e">
        <f>G44/G45*100</f>
        <v>#DIV/0!</v>
      </c>
      <c r="H42" s="3"/>
    </row>
    <row r="43" spans="1:8" ht="45" x14ac:dyDescent="0.25">
      <c r="A43" s="36"/>
      <c r="B43" s="66" t="s">
        <v>1072</v>
      </c>
      <c r="C43" s="36" t="s">
        <v>155</v>
      </c>
      <c r="D43" s="36" t="s">
        <v>1308</v>
      </c>
      <c r="E43" s="38"/>
      <c r="F43" s="38"/>
      <c r="G43" s="38"/>
      <c r="H43" s="3"/>
    </row>
    <row r="44" spans="1:8" ht="60" x14ac:dyDescent="0.25">
      <c r="A44" s="36"/>
      <c r="B44" s="66" t="s">
        <v>1073</v>
      </c>
      <c r="C44" s="36" t="s">
        <v>155</v>
      </c>
      <c r="D44" s="36" t="s">
        <v>1308</v>
      </c>
      <c r="E44" s="38"/>
      <c r="F44" s="38"/>
      <c r="G44" s="38"/>
      <c r="H44" s="3"/>
    </row>
    <row r="45" spans="1:8" ht="45" x14ac:dyDescent="0.25">
      <c r="A45" s="36"/>
      <c r="B45" s="66" t="s">
        <v>1074</v>
      </c>
      <c r="C45" s="36" t="s">
        <v>155</v>
      </c>
      <c r="D45" s="36" t="s">
        <v>1117</v>
      </c>
      <c r="E45" s="38"/>
      <c r="F45" s="38"/>
      <c r="G45" s="38"/>
      <c r="H45" s="3"/>
    </row>
    <row r="46" spans="1:8" ht="60" x14ac:dyDescent="0.25">
      <c r="A46" s="59" t="s">
        <v>1075</v>
      </c>
      <c r="B46" s="60" t="s">
        <v>1076</v>
      </c>
      <c r="C46" s="61"/>
      <c r="D46" s="61"/>
      <c r="E46" s="61"/>
      <c r="F46" s="61"/>
      <c r="G46" s="61"/>
    </row>
    <row r="47" spans="1:8" ht="75" x14ac:dyDescent="0.25">
      <c r="A47" s="62" t="s">
        <v>1078</v>
      </c>
      <c r="B47" s="63" t="s">
        <v>1077</v>
      </c>
      <c r="C47" s="61"/>
      <c r="D47" s="62"/>
      <c r="E47" s="52"/>
      <c r="F47" s="52"/>
      <c r="G47" s="52"/>
      <c r="H47" s="3" t="s">
        <v>662</v>
      </c>
    </row>
    <row r="48" spans="1:8" x14ac:dyDescent="0.25">
      <c r="A48" s="62"/>
      <c r="B48" s="63" t="s">
        <v>1079</v>
      </c>
      <c r="C48" s="61"/>
      <c r="D48" s="62" t="s">
        <v>9</v>
      </c>
      <c r="E48" s="52" t="e">
        <f>E51/E54*100</f>
        <v>#DIV/0!</v>
      </c>
      <c r="F48" s="52" t="e">
        <f>F51/F54*100</f>
        <v>#DIV/0!</v>
      </c>
      <c r="G48" s="52" t="e">
        <f>G51/G54*100</f>
        <v>#DIV/0!</v>
      </c>
      <c r="H48" s="3"/>
    </row>
    <row r="49" spans="1:8" x14ac:dyDescent="0.25">
      <c r="A49" s="62"/>
      <c r="B49" s="63" t="s">
        <v>591</v>
      </c>
      <c r="C49" s="61"/>
      <c r="D49" s="62" t="s">
        <v>9</v>
      </c>
      <c r="E49" s="52" t="e">
        <f t="shared" ref="E49:F50" si="0">E52/E55*100</f>
        <v>#DIV/0!</v>
      </c>
      <c r="F49" s="52" t="e">
        <f t="shared" si="0"/>
        <v>#DIV/0!</v>
      </c>
      <c r="G49" s="52" t="e">
        <f t="shared" ref="G49" si="1">G52/G55*100</f>
        <v>#DIV/0!</v>
      </c>
      <c r="H49" s="3"/>
    </row>
    <row r="50" spans="1:8" x14ac:dyDescent="0.25">
      <c r="A50" s="62"/>
      <c r="B50" s="63" t="s">
        <v>611</v>
      </c>
      <c r="C50" s="61"/>
      <c r="D50" s="62" t="s">
        <v>9</v>
      </c>
      <c r="E50" s="52" t="e">
        <f t="shared" si="0"/>
        <v>#DIV/0!</v>
      </c>
      <c r="F50" s="52" t="e">
        <f t="shared" si="0"/>
        <v>#DIV/0!</v>
      </c>
      <c r="G50" s="52" t="e">
        <f t="shared" ref="G50" si="2">G53/G56*100</f>
        <v>#DIV/0!</v>
      </c>
      <c r="H50" s="3"/>
    </row>
    <row r="51" spans="1:8" ht="49.5" customHeight="1" x14ac:dyDescent="0.25">
      <c r="A51" s="36"/>
      <c r="B51" s="66" t="s">
        <v>1080</v>
      </c>
      <c r="C51" s="36" t="s">
        <v>155</v>
      </c>
      <c r="D51" s="36" t="s">
        <v>1308</v>
      </c>
      <c r="E51" s="38"/>
      <c r="F51" s="38"/>
      <c r="G51" s="38"/>
      <c r="H51" s="20"/>
    </row>
    <row r="52" spans="1:8" ht="49.5" customHeight="1" x14ac:dyDescent="0.25">
      <c r="A52" s="36"/>
      <c r="B52" s="66" t="s">
        <v>1081</v>
      </c>
      <c r="C52" s="36" t="s">
        <v>155</v>
      </c>
      <c r="D52" s="36" t="s">
        <v>1308</v>
      </c>
      <c r="E52" s="38"/>
      <c r="F52" s="38"/>
      <c r="G52" s="38"/>
    </row>
    <row r="53" spans="1:8" ht="45" x14ac:dyDescent="0.25">
      <c r="A53" s="36"/>
      <c r="B53" s="66" t="s">
        <v>1082</v>
      </c>
      <c r="C53" s="36" t="s">
        <v>155</v>
      </c>
      <c r="D53" s="36" t="s">
        <v>1308</v>
      </c>
      <c r="E53" s="38"/>
      <c r="F53" s="38"/>
      <c r="G53" s="38"/>
      <c r="H53" s="20"/>
    </row>
    <row r="54" spans="1:8" ht="45" x14ac:dyDescent="0.25">
      <c r="A54" s="36"/>
      <c r="B54" s="66" t="s">
        <v>1083</v>
      </c>
      <c r="C54" s="36" t="s">
        <v>155</v>
      </c>
      <c r="D54" s="36" t="s">
        <v>1308</v>
      </c>
      <c r="E54" s="38"/>
      <c r="F54" s="38"/>
      <c r="G54" s="38"/>
    </row>
    <row r="55" spans="1:8" ht="60" x14ac:dyDescent="0.25">
      <c r="A55" s="36"/>
      <c r="B55" s="66" t="s">
        <v>1084</v>
      </c>
      <c r="C55" s="36" t="s">
        <v>155</v>
      </c>
      <c r="D55" s="36" t="s">
        <v>1308</v>
      </c>
      <c r="E55" s="38"/>
      <c r="F55" s="38"/>
      <c r="G55" s="38"/>
    </row>
    <row r="56" spans="1:8" ht="60" x14ac:dyDescent="0.25">
      <c r="A56" s="36"/>
      <c r="B56" s="66" t="s">
        <v>1085</v>
      </c>
      <c r="C56" s="36" t="s">
        <v>155</v>
      </c>
      <c r="D56" s="36" t="s">
        <v>1308</v>
      </c>
      <c r="E56" s="38"/>
      <c r="F56" s="38"/>
      <c r="G56" s="38"/>
    </row>
    <row r="57" spans="1:8" ht="30" x14ac:dyDescent="0.25">
      <c r="A57" s="59" t="s">
        <v>1086</v>
      </c>
      <c r="B57" s="60" t="s">
        <v>1087</v>
      </c>
      <c r="C57" s="61"/>
      <c r="D57" s="61"/>
      <c r="E57" s="61"/>
      <c r="F57" s="61"/>
      <c r="G57" s="61"/>
    </row>
    <row r="58" spans="1:8" ht="60" x14ac:dyDescent="0.25">
      <c r="A58" s="62" t="s">
        <v>1089</v>
      </c>
      <c r="B58" s="63" t="s">
        <v>1088</v>
      </c>
      <c r="C58" s="62"/>
      <c r="D58" s="62" t="s">
        <v>9</v>
      </c>
      <c r="E58" s="52" t="e">
        <f>E59/E60*100</f>
        <v>#DIV/0!</v>
      </c>
      <c r="F58" s="52" t="e">
        <f>F59/F60*100</f>
        <v>#DIV/0!</v>
      </c>
      <c r="G58" s="52" t="e">
        <f>G59/G60*100</f>
        <v>#DIV/0!</v>
      </c>
      <c r="H58" s="3" t="s">
        <v>662</v>
      </c>
    </row>
    <row r="59" spans="1:8" ht="30" x14ac:dyDescent="0.25">
      <c r="A59" s="67"/>
      <c r="B59" s="66" t="s">
        <v>1090</v>
      </c>
      <c r="C59" s="36" t="s">
        <v>155</v>
      </c>
      <c r="D59" s="65" t="s">
        <v>1117</v>
      </c>
      <c r="E59" s="38"/>
      <c r="F59" s="38"/>
      <c r="G59" s="38"/>
    </row>
    <row r="60" spans="1:8" ht="30" x14ac:dyDescent="0.25">
      <c r="A60" s="67"/>
      <c r="B60" s="66" t="s">
        <v>1091</v>
      </c>
      <c r="C60" s="36" t="s">
        <v>155</v>
      </c>
      <c r="D60" s="65" t="s">
        <v>1117</v>
      </c>
      <c r="E60" s="38"/>
      <c r="F60" s="38"/>
      <c r="G60" s="38"/>
    </row>
    <row r="61" spans="1:8" ht="45" x14ac:dyDescent="0.25">
      <c r="A61" s="59" t="s">
        <v>1092</v>
      </c>
      <c r="B61" s="60" t="s">
        <v>1093</v>
      </c>
      <c r="C61" s="61"/>
      <c r="D61" s="61"/>
      <c r="E61" s="61"/>
      <c r="F61" s="61"/>
      <c r="G61" s="61"/>
    </row>
    <row r="62" spans="1:8" ht="60" x14ac:dyDescent="0.25">
      <c r="A62" s="62" t="s">
        <v>1095</v>
      </c>
      <c r="B62" s="63" t="s">
        <v>1094</v>
      </c>
      <c r="C62" s="62"/>
      <c r="D62" s="62" t="s">
        <v>9</v>
      </c>
      <c r="E62" s="52" t="e">
        <f>E63/E64*100</f>
        <v>#DIV/0!</v>
      </c>
      <c r="F62" s="52" t="e">
        <f>F63/F64*100</f>
        <v>#DIV/0!</v>
      </c>
      <c r="G62" s="52" t="e">
        <f>G63/G64*100</f>
        <v>#DIV/0!</v>
      </c>
      <c r="H62" s="3" t="s">
        <v>662</v>
      </c>
    </row>
    <row r="63" spans="1:8" ht="45" x14ac:dyDescent="0.25">
      <c r="A63" s="36"/>
      <c r="B63" s="66" t="s">
        <v>1096</v>
      </c>
      <c r="C63" s="36" t="s">
        <v>155</v>
      </c>
      <c r="D63" s="65" t="s">
        <v>1310</v>
      </c>
      <c r="E63" s="38"/>
      <c r="F63" s="38"/>
      <c r="G63" s="38"/>
      <c r="H63" s="3"/>
    </row>
    <row r="64" spans="1:8" ht="45" x14ac:dyDescent="0.25">
      <c r="A64" s="36"/>
      <c r="B64" s="66" t="s">
        <v>1097</v>
      </c>
      <c r="C64" s="36" t="s">
        <v>155</v>
      </c>
      <c r="D64" s="65" t="s">
        <v>1310</v>
      </c>
      <c r="E64" s="38"/>
      <c r="F64" s="38"/>
      <c r="G64" s="38"/>
      <c r="H64" s="3"/>
    </row>
    <row r="65" spans="1:8" ht="45" x14ac:dyDescent="0.25">
      <c r="A65" s="59" t="s">
        <v>1098</v>
      </c>
      <c r="B65" s="60" t="s">
        <v>1099</v>
      </c>
      <c r="C65" s="61"/>
      <c r="D65" s="61"/>
      <c r="E65" s="61"/>
      <c r="F65" s="61"/>
      <c r="G65" s="61"/>
    </row>
    <row r="66" spans="1:8" ht="60" x14ac:dyDescent="0.25">
      <c r="A66" s="62" t="s">
        <v>1100</v>
      </c>
      <c r="B66" s="63" t="s">
        <v>1342</v>
      </c>
      <c r="C66" s="61"/>
      <c r="D66" s="62"/>
      <c r="E66" s="52"/>
      <c r="F66" s="52"/>
      <c r="G66" s="52"/>
      <c r="H66" s="3" t="s">
        <v>662</v>
      </c>
    </row>
    <row r="67" spans="1:8" x14ac:dyDescent="0.25">
      <c r="A67" s="61"/>
      <c r="B67" s="63" t="s">
        <v>652</v>
      </c>
      <c r="C67" s="62"/>
      <c r="D67" s="62" t="s">
        <v>9</v>
      </c>
      <c r="E67" s="52" t="e">
        <f t="shared" ref="E67:G68" si="3">E69/E71*100</f>
        <v>#DIV/0!</v>
      </c>
      <c r="F67" s="52" t="e">
        <f t="shared" si="3"/>
        <v>#DIV/0!</v>
      </c>
      <c r="G67" s="52" t="e">
        <f t="shared" si="3"/>
        <v>#DIV/0!</v>
      </c>
    </row>
    <row r="68" spans="1:8" x14ac:dyDescent="0.25">
      <c r="A68" s="61"/>
      <c r="B68" s="63" t="s">
        <v>657</v>
      </c>
      <c r="C68" s="62"/>
      <c r="D68" s="62" t="s">
        <v>9</v>
      </c>
      <c r="E68" s="52" t="e">
        <f t="shared" si="3"/>
        <v>#DIV/0!</v>
      </c>
      <c r="F68" s="52" t="e">
        <f t="shared" si="3"/>
        <v>#DIV/0!</v>
      </c>
      <c r="G68" s="52" t="e">
        <f t="shared" si="3"/>
        <v>#DIV/0!</v>
      </c>
    </row>
    <row r="69" spans="1:8" ht="60" x14ac:dyDescent="0.25">
      <c r="A69" s="67"/>
      <c r="B69" s="66" t="s">
        <v>1101</v>
      </c>
      <c r="C69" s="36" t="s">
        <v>155</v>
      </c>
      <c r="D69" s="65" t="s">
        <v>1307</v>
      </c>
      <c r="E69" s="38"/>
      <c r="F69" s="38"/>
      <c r="G69" s="38"/>
    </row>
    <row r="70" spans="1:8" ht="45" x14ac:dyDescent="0.25">
      <c r="A70" s="67"/>
      <c r="B70" s="66" t="s">
        <v>1102</v>
      </c>
      <c r="C70" s="36" t="s">
        <v>155</v>
      </c>
      <c r="D70" s="65" t="s">
        <v>1307</v>
      </c>
      <c r="E70" s="38"/>
      <c r="F70" s="38"/>
      <c r="G70" s="38"/>
    </row>
    <row r="71" spans="1:8" ht="45" x14ac:dyDescent="0.25">
      <c r="A71" s="67"/>
      <c r="B71" s="66" t="s">
        <v>1103</v>
      </c>
      <c r="C71" s="36" t="s">
        <v>155</v>
      </c>
      <c r="D71" s="65" t="s">
        <v>1307</v>
      </c>
      <c r="E71" s="38"/>
      <c r="F71" s="38"/>
      <c r="G71" s="38"/>
    </row>
    <row r="72" spans="1:8" ht="45" x14ac:dyDescent="0.25">
      <c r="A72" s="67"/>
      <c r="B72" s="66" t="s">
        <v>1104</v>
      </c>
      <c r="C72" s="36" t="s">
        <v>155</v>
      </c>
      <c r="D72" s="65" t="s">
        <v>1307</v>
      </c>
      <c r="E72" s="38"/>
      <c r="F72" s="38"/>
      <c r="G72" s="38"/>
    </row>
    <row r="73" spans="1:8" ht="30" x14ac:dyDescent="0.25">
      <c r="A73" s="59" t="s">
        <v>1105</v>
      </c>
      <c r="B73" s="60" t="s">
        <v>1106</v>
      </c>
      <c r="C73" s="61"/>
      <c r="D73" s="61"/>
      <c r="E73" s="61"/>
      <c r="F73" s="61"/>
      <c r="G73" s="61"/>
    </row>
    <row r="74" spans="1:8" ht="60" x14ac:dyDescent="0.25">
      <c r="A74" s="62" t="s">
        <v>1108</v>
      </c>
      <c r="B74" s="63" t="s">
        <v>1107</v>
      </c>
      <c r="C74" s="61"/>
      <c r="D74" s="62" t="s">
        <v>9</v>
      </c>
      <c r="E74" s="52" t="e">
        <f>E75/E76*100</f>
        <v>#DIV/0!</v>
      </c>
      <c r="F74" s="52" t="e">
        <f>F75/F76*100</f>
        <v>#DIV/0!</v>
      </c>
      <c r="G74" s="52" t="e">
        <f>G75/G76*100</f>
        <v>#DIV/0!</v>
      </c>
      <c r="H74" s="3" t="s">
        <v>107</v>
      </c>
    </row>
    <row r="75" spans="1:8" ht="60" x14ac:dyDescent="0.25">
      <c r="A75" s="36"/>
      <c r="B75" s="66" t="s">
        <v>1109</v>
      </c>
      <c r="C75" s="36" t="s">
        <v>580</v>
      </c>
      <c r="D75" s="65" t="s">
        <v>1310</v>
      </c>
      <c r="E75" s="38"/>
      <c r="F75" s="38"/>
      <c r="G75" s="38"/>
      <c r="H75" s="3"/>
    </row>
    <row r="76" spans="1:8" ht="60" x14ac:dyDescent="0.25">
      <c r="A76" s="36"/>
      <c r="B76" s="66" t="s">
        <v>1110</v>
      </c>
      <c r="C76" s="36" t="s">
        <v>580</v>
      </c>
      <c r="D76" s="65" t="s">
        <v>1310</v>
      </c>
      <c r="E76" s="38"/>
      <c r="F76" s="38"/>
      <c r="G76" s="38"/>
      <c r="H76" s="3"/>
    </row>
  </sheetData>
  <mergeCells count="4">
    <mergeCell ref="A3:G3"/>
    <mergeCell ref="A4:G4"/>
    <mergeCell ref="A7:G7"/>
    <mergeCell ref="A8:G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59"/>
  <sheetViews>
    <sheetView workbookViewId="0"/>
  </sheetViews>
  <sheetFormatPr defaultRowHeight="15" x14ac:dyDescent="0.25"/>
  <cols>
    <col min="2" max="2" width="75.140625" customWidth="1"/>
    <col min="3" max="3" width="20.140625" customWidth="1"/>
    <col min="4" max="4" width="16.140625" customWidth="1"/>
    <col min="5" max="7" width="12.42578125" customWidth="1"/>
    <col min="8" max="8" width="41.85546875" customWidth="1"/>
  </cols>
  <sheetData>
    <row r="3" spans="1:8" ht="18.75" x14ac:dyDescent="0.3">
      <c r="A3" s="200" t="s">
        <v>0</v>
      </c>
      <c r="B3" s="200"/>
      <c r="C3" s="200"/>
      <c r="D3" s="200"/>
      <c r="E3" s="200"/>
      <c r="F3" s="200"/>
      <c r="G3" s="200"/>
      <c r="H3" s="13"/>
    </row>
    <row r="4" spans="1:8" ht="18.75" x14ac:dyDescent="0.3">
      <c r="A4" s="200" t="s">
        <v>1</v>
      </c>
      <c r="B4" s="200"/>
      <c r="C4" s="200"/>
      <c r="D4" s="200"/>
      <c r="E4" s="200"/>
      <c r="F4" s="200"/>
      <c r="G4" s="200"/>
      <c r="H4" s="24"/>
    </row>
    <row r="5" spans="1:8" x14ac:dyDescent="0.25">
      <c r="A5" s="1"/>
      <c r="B5" s="1"/>
      <c r="C5" s="1"/>
      <c r="D5" s="1"/>
      <c r="E5" s="1"/>
      <c r="F5" s="1"/>
      <c r="G5" s="1"/>
      <c r="H5" s="1"/>
    </row>
    <row r="6" spans="1:8" ht="45" x14ac:dyDescent="0.25">
      <c r="A6" s="4" t="s">
        <v>6</v>
      </c>
      <c r="B6" s="4" t="s">
        <v>418</v>
      </c>
      <c r="C6" s="5" t="s">
        <v>10</v>
      </c>
      <c r="D6" s="5" t="s">
        <v>11</v>
      </c>
      <c r="E6" s="5" t="s">
        <v>1640</v>
      </c>
      <c r="F6" s="5" t="s">
        <v>1641</v>
      </c>
      <c r="G6" s="5" t="s">
        <v>1662</v>
      </c>
      <c r="H6" s="2" t="s">
        <v>16</v>
      </c>
    </row>
    <row r="7" spans="1:8" x14ac:dyDescent="0.25">
      <c r="A7" s="210" t="s">
        <v>1111</v>
      </c>
      <c r="B7" s="210"/>
      <c r="C7" s="210"/>
      <c r="D7" s="210"/>
      <c r="E7" s="210"/>
      <c r="F7" s="210"/>
      <c r="G7" s="210"/>
    </row>
    <row r="8" spans="1:8" x14ac:dyDescent="0.25">
      <c r="A8" s="210" t="s">
        <v>1112</v>
      </c>
      <c r="B8" s="210"/>
      <c r="C8" s="210"/>
      <c r="D8" s="210"/>
      <c r="E8" s="210"/>
      <c r="F8" s="210"/>
      <c r="G8" s="210"/>
    </row>
    <row r="9" spans="1:8" ht="30" x14ac:dyDescent="0.25">
      <c r="A9" s="47" t="s">
        <v>1113</v>
      </c>
      <c r="B9" s="48" t="s">
        <v>1186</v>
      </c>
      <c r="C9" s="43"/>
      <c r="D9" s="44"/>
      <c r="E9" s="44"/>
      <c r="F9" s="44"/>
      <c r="G9" s="44"/>
    </row>
    <row r="10" spans="1:8" ht="75" x14ac:dyDescent="0.25">
      <c r="A10" s="42" t="s">
        <v>1119</v>
      </c>
      <c r="B10" s="43" t="s">
        <v>1114</v>
      </c>
      <c r="C10" s="43"/>
      <c r="D10" s="42" t="s">
        <v>1343</v>
      </c>
      <c r="E10" s="45">
        <f>E11</f>
        <v>7.5650000000000004</v>
      </c>
      <c r="F10" s="45">
        <f>F11</f>
        <v>10.718</v>
      </c>
      <c r="G10" s="45">
        <f>G11</f>
        <v>0</v>
      </c>
      <c r="H10" s="3" t="s">
        <v>151</v>
      </c>
    </row>
    <row r="11" spans="1:8" ht="45" customHeight="1" x14ac:dyDescent="0.25">
      <c r="A11" s="6"/>
      <c r="B11" s="21" t="s">
        <v>1115</v>
      </c>
      <c r="C11" s="6" t="s">
        <v>1116</v>
      </c>
      <c r="D11" s="6" t="s">
        <v>1343</v>
      </c>
      <c r="E11" s="40">
        <f>0.112+7.453</f>
        <v>7.5650000000000004</v>
      </c>
      <c r="F11" s="40">
        <v>10.718</v>
      </c>
      <c r="G11" s="40"/>
    </row>
    <row r="12" spans="1:8" ht="60" x14ac:dyDescent="0.25">
      <c r="A12" s="42" t="s">
        <v>1120</v>
      </c>
      <c r="B12" s="43" t="s">
        <v>1118</v>
      </c>
      <c r="C12" s="42"/>
      <c r="D12" s="42"/>
      <c r="E12" s="50"/>
      <c r="F12" s="50"/>
      <c r="G12" s="50"/>
      <c r="H12" s="3" t="s">
        <v>27</v>
      </c>
    </row>
    <row r="13" spans="1:8" ht="30" x14ac:dyDescent="0.25">
      <c r="A13" s="42"/>
      <c r="B13" s="43" t="s">
        <v>199</v>
      </c>
      <c r="C13" s="42" t="s">
        <v>1121</v>
      </c>
      <c r="D13" s="42" t="s">
        <v>1343</v>
      </c>
      <c r="E13" s="42">
        <v>62.401000000000003</v>
      </c>
      <c r="F13" s="42">
        <v>62.401000000000003</v>
      </c>
      <c r="G13" s="42"/>
    </row>
    <row r="14" spans="1:8" ht="30" x14ac:dyDescent="0.25">
      <c r="A14" s="42"/>
      <c r="B14" s="43" t="s">
        <v>1344</v>
      </c>
      <c r="C14" s="42" t="s">
        <v>1122</v>
      </c>
      <c r="D14" s="42" t="s">
        <v>1343</v>
      </c>
      <c r="E14" s="42">
        <v>15.874000000000001</v>
      </c>
      <c r="F14" s="42">
        <v>15.874000000000001</v>
      </c>
      <c r="G14" s="42"/>
    </row>
    <row r="15" spans="1:8" ht="30" x14ac:dyDescent="0.25">
      <c r="A15" s="58"/>
      <c r="B15" s="43" t="s">
        <v>1345</v>
      </c>
      <c r="C15" s="42" t="s">
        <v>1123</v>
      </c>
      <c r="D15" s="42" t="s">
        <v>1343</v>
      </c>
      <c r="E15" s="42">
        <v>10.478999999999999</v>
      </c>
      <c r="F15" s="42">
        <v>10.478999999999999</v>
      </c>
      <c r="G15" s="42"/>
    </row>
    <row r="16" spans="1:8" ht="30" x14ac:dyDescent="0.25">
      <c r="A16" s="58"/>
      <c r="B16" s="43" t="s">
        <v>1346</v>
      </c>
      <c r="C16" s="42" t="s">
        <v>1124</v>
      </c>
      <c r="D16" s="42" t="s">
        <v>1343</v>
      </c>
      <c r="E16" s="42">
        <v>37.991</v>
      </c>
      <c r="F16" s="42">
        <v>37.991</v>
      </c>
      <c r="G16" s="42"/>
    </row>
    <row r="17" spans="1:8" ht="45" x14ac:dyDescent="0.25">
      <c r="A17" s="42" t="s">
        <v>1128</v>
      </c>
      <c r="B17" s="43" t="s">
        <v>1125</v>
      </c>
      <c r="C17" s="42"/>
      <c r="D17" s="42" t="s">
        <v>9</v>
      </c>
      <c r="E17" s="45">
        <f>E18/E19*100</f>
        <v>9.7452683888237299</v>
      </c>
      <c r="F17" s="45">
        <f>F18/F19*100</f>
        <v>9.7452683888237299</v>
      </c>
      <c r="G17" s="45" t="e">
        <f>G18/G19*100</f>
        <v>#DIV/0!</v>
      </c>
      <c r="H17" s="3" t="s">
        <v>27</v>
      </c>
    </row>
    <row r="18" spans="1:8" ht="45" x14ac:dyDescent="0.25">
      <c r="A18" s="32"/>
      <c r="B18" s="21" t="s">
        <v>1126</v>
      </c>
      <c r="C18" s="6" t="s">
        <v>1121</v>
      </c>
      <c r="D18" s="6" t="s">
        <v>1117</v>
      </c>
      <c r="E18" s="12">
        <v>62401</v>
      </c>
      <c r="F18" s="12">
        <v>62401</v>
      </c>
      <c r="G18" s="12"/>
    </row>
    <row r="19" spans="1:8" ht="30" x14ac:dyDescent="0.25">
      <c r="A19" s="32"/>
      <c r="B19" s="21" t="s">
        <v>1127</v>
      </c>
      <c r="C19" s="6" t="s">
        <v>1048</v>
      </c>
      <c r="D19" s="6" t="s">
        <v>1117</v>
      </c>
      <c r="E19" s="12">
        <v>640321</v>
      </c>
      <c r="F19" s="12">
        <v>640321</v>
      </c>
      <c r="G19" s="12"/>
    </row>
    <row r="20" spans="1:8" ht="30" x14ac:dyDescent="0.25">
      <c r="A20" s="47" t="s">
        <v>1129</v>
      </c>
      <c r="B20" s="48" t="s">
        <v>1130</v>
      </c>
      <c r="C20" s="44"/>
      <c r="D20" s="42"/>
      <c r="E20" s="49"/>
      <c r="F20" s="49"/>
      <c r="G20" s="49"/>
    </row>
    <row r="21" spans="1:8" ht="60" x14ac:dyDescent="0.25">
      <c r="A21" s="42" t="s">
        <v>1132</v>
      </c>
      <c r="B21" s="43" t="s">
        <v>1131</v>
      </c>
      <c r="C21" s="44"/>
      <c r="D21" s="42" t="s">
        <v>9</v>
      </c>
      <c r="E21" s="45">
        <f>E22/E23*100</f>
        <v>40.691553101989207</v>
      </c>
      <c r="F21" s="45">
        <f>F22/F23*100</f>
        <v>40.691553101989207</v>
      </c>
      <c r="G21" s="45" t="e">
        <f>G22/G23*100</f>
        <v>#DIV/0!</v>
      </c>
      <c r="H21" s="3" t="s">
        <v>27</v>
      </c>
    </row>
    <row r="22" spans="1:8" ht="60" x14ac:dyDescent="0.25">
      <c r="A22" s="6"/>
      <c r="B22" s="21" t="s">
        <v>1133</v>
      </c>
      <c r="C22" s="6" t="s">
        <v>1134</v>
      </c>
      <c r="D22" s="6" t="s">
        <v>1117</v>
      </c>
      <c r="E22" s="131">
        <v>49238</v>
      </c>
      <c r="F22" s="131">
        <v>49238</v>
      </c>
      <c r="G22" s="131"/>
      <c r="H22" s="3"/>
    </row>
    <row r="23" spans="1:8" ht="60" x14ac:dyDescent="0.25">
      <c r="A23" s="6"/>
      <c r="B23" s="21" t="s">
        <v>1135</v>
      </c>
      <c r="C23" s="6" t="s">
        <v>1055</v>
      </c>
      <c r="D23" s="6" t="s">
        <v>1117</v>
      </c>
      <c r="E23" s="131">
        <v>121003</v>
      </c>
      <c r="F23" s="131">
        <v>121003</v>
      </c>
      <c r="G23" s="131"/>
      <c r="H23" s="3"/>
    </row>
    <row r="24" spans="1:8" ht="45" x14ac:dyDescent="0.25">
      <c r="A24" s="59" t="s">
        <v>1136</v>
      </c>
      <c r="B24" s="60" t="s">
        <v>1137</v>
      </c>
      <c r="C24" s="61"/>
      <c r="D24" s="61"/>
      <c r="E24" s="61"/>
      <c r="F24" s="61"/>
      <c r="G24" s="61"/>
    </row>
    <row r="25" spans="1:8" ht="75" x14ac:dyDescent="0.25">
      <c r="A25" s="62" t="s">
        <v>1139</v>
      </c>
      <c r="B25" s="63" t="s">
        <v>1138</v>
      </c>
      <c r="C25" s="61"/>
      <c r="D25" s="62" t="s">
        <v>9</v>
      </c>
      <c r="E25" s="52" t="e">
        <f>E26/E27*100</f>
        <v>#DIV/0!</v>
      </c>
      <c r="F25" s="52" t="e">
        <f>F26/F27*100</f>
        <v>#DIV/0!</v>
      </c>
      <c r="G25" s="52" t="e">
        <f>G26/G27*100</f>
        <v>#DIV/0!</v>
      </c>
      <c r="H25" s="3" t="s">
        <v>309</v>
      </c>
    </row>
    <row r="26" spans="1:8" ht="75" x14ac:dyDescent="0.25">
      <c r="A26" s="36"/>
      <c r="B26" s="66" t="s">
        <v>1140</v>
      </c>
      <c r="C26" s="36" t="s">
        <v>155</v>
      </c>
      <c r="D26" s="36" t="s">
        <v>1117</v>
      </c>
      <c r="E26" s="38"/>
      <c r="F26" s="38"/>
      <c r="G26" s="38"/>
      <c r="H26" s="3"/>
    </row>
    <row r="27" spans="1:8" ht="60" x14ac:dyDescent="0.25">
      <c r="A27" s="36"/>
      <c r="B27" s="66" t="s">
        <v>1141</v>
      </c>
      <c r="C27" s="36" t="s">
        <v>155</v>
      </c>
      <c r="D27" s="36" t="s">
        <v>1117</v>
      </c>
      <c r="E27" s="38"/>
      <c r="F27" s="38"/>
      <c r="G27" s="38"/>
      <c r="H27" s="3"/>
    </row>
    <row r="28" spans="1:8" ht="45" x14ac:dyDescent="0.25">
      <c r="A28" s="59" t="s">
        <v>1142</v>
      </c>
      <c r="B28" s="60" t="s">
        <v>1143</v>
      </c>
      <c r="C28" s="61"/>
      <c r="D28" s="62"/>
      <c r="E28" s="61"/>
      <c r="F28" s="61"/>
      <c r="G28" s="61"/>
    </row>
    <row r="29" spans="1:8" ht="60" x14ac:dyDescent="0.25">
      <c r="A29" s="62" t="s">
        <v>1145</v>
      </c>
      <c r="B29" s="63" t="s">
        <v>1144</v>
      </c>
      <c r="C29" s="61"/>
      <c r="D29" s="62" t="s">
        <v>9</v>
      </c>
      <c r="E29" s="52" t="e">
        <f>E30/E31*100</f>
        <v>#DIV/0!</v>
      </c>
      <c r="F29" s="52" t="e">
        <f>F30/F31*100</f>
        <v>#DIV/0!</v>
      </c>
      <c r="G29" s="52" t="e">
        <f>G30/G31*100</f>
        <v>#DIV/0!</v>
      </c>
      <c r="H29" s="3" t="s">
        <v>309</v>
      </c>
    </row>
    <row r="30" spans="1:8" ht="60" x14ac:dyDescent="0.25">
      <c r="A30" s="36"/>
      <c r="B30" s="66" t="s">
        <v>1146</v>
      </c>
      <c r="C30" s="36" t="s">
        <v>155</v>
      </c>
      <c r="D30" s="36" t="s">
        <v>1310</v>
      </c>
      <c r="E30" s="38"/>
      <c r="F30" s="38"/>
      <c r="G30" s="38"/>
      <c r="H30" s="20"/>
    </row>
    <row r="31" spans="1:8" ht="45" x14ac:dyDescent="0.25">
      <c r="A31" s="36"/>
      <c r="B31" s="66" t="s">
        <v>1147</v>
      </c>
      <c r="C31" s="36" t="s">
        <v>155</v>
      </c>
      <c r="D31" s="36" t="s">
        <v>1310</v>
      </c>
      <c r="E31" s="38"/>
      <c r="F31" s="38"/>
      <c r="G31" s="38"/>
    </row>
    <row r="32" spans="1:8" ht="30" x14ac:dyDescent="0.25">
      <c r="A32" s="59" t="s">
        <v>1148</v>
      </c>
      <c r="B32" s="60" t="s">
        <v>1149</v>
      </c>
      <c r="C32" s="61"/>
      <c r="D32" s="61"/>
      <c r="E32" s="61"/>
      <c r="F32" s="61"/>
      <c r="G32" s="61"/>
    </row>
    <row r="33" spans="1:8" ht="60" x14ac:dyDescent="0.25">
      <c r="A33" s="62" t="s">
        <v>1150</v>
      </c>
      <c r="B33" s="63" t="s">
        <v>1151</v>
      </c>
      <c r="C33" s="61"/>
      <c r="D33" s="62" t="s">
        <v>9</v>
      </c>
      <c r="E33" s="52" t="e">
        <f>(E34+E35)/E36*100</f>
        <v>#DIV/0!</v>
      </c>
      <c r="F33" s="52" t="e">
        <f>(F34+F35)/F36*100</f>
        <v>#DIV/0!</v>
      </c>
      <c r="G33" s="52" t="e">
        <f>(G34+G35)/G36*100</f>
        <v>#DIV/0!</v>
      </c>
      <c r="H33" s="3" t="s">
        <v>27</v>
      </c>
    </row>
    <row r="34" spans="1:8" ht="45" x14ac:dyDescent="0.25">
      <c r="A34" s="36"/>
      <c r="B34" s="66" t="s">
        <v>1152</v>
      </c>
      <c r="C34" s="36" t="s">
        <v>1153</v>
      </c>
      <c r="D34" s="36" t="s">
        <v>1117</v>
      </c>
      <c r="E34" s="38">
        <v>0</v>
      </c>
      <c r="F34" s="38">
        <v>0</v>
      </c>
      <c r="G34" s="38"/>
      <c r="H34" s="3"/>
    </row>
    <row r="35" spans="1:8" ht="30" x14ac:dyDescent="0.25">
      <c r="A35" s="36"/>
      <c r="B35" s="66" t="s">
        <v>1154</v>
      </c>
      <c r="C35" s="36" t="s">
        <v>1155</v>
      </c>
      <c r="D35" s="36" t="s">
        <v>1117</v>
      </c>
      <c r="E35" s="38">
        <v>0</v>
      </c>
      <c r="F35" s="38">
        <v>0</v>
      </c>
      <c r="G35" s="38"/>
      <c r="H35" s="3"/>
    </row>
    <row r="36" spans="1:8" ht="45" x14ac:dyDescent="0.25">
      <c r="A36" s="36"/>
      <c r="B36" s="66" t="s">
        <v>1156</v>
      </c>
      <c r="C36" s="36" t="s">
        <v>1055</v>
      </c>
      <c r="D36" s="36" t="s">
        <v>1117</v>
      </c>
      <c r="E36" s="38">
        <v>0</v>
      </c>
      <c r="F36" s="38">
        <v>0</v>
      </c>
      <c r="G36" s="38"/>
      <c r="H36" s="3"/>
    </row>
    <row r="37" spans="1:8" ht="30" x14ac:dyDescent="0.25">
      <c r="A37" s="59" t="s">
        <v>1158</v>
      </c>
      <c r="B37" s="60" t="s">
        <v>1157</v>
      </c>
      <c r="C37" s="61"/>
      <c r="D37" s="61"/>
      <c r="E37" s="61"/>
      <c r="F37" s="61"/>
      <c r="G37" s="61"/>
    </row>
    <row r="38" spans="1:8" ht="60" x14ac:dyDescent="0.25">
      <c r="A38" s="62" t="s">
        <v>1160</v>
      </c>
      <c r="B38" s="63" t="s">
        <v>1159</v>
      </c>
      <c r="C38" s="62"/>
      <c r="D38" s="62" t="s">
        <v>9</v>
      </c>
      <c r="E38" s="52" t="e">
        <f>E39/E40*100</f>
        <v>#DIV/0!</v>
      </c>
      <c r="F38" s="52" t="e">
        <f>F39/F40*100</f>
        <v>#DIV/0!</v>
      </c>
      <c r="G38" s="52" t="e">
        <f>G39/G40*100</f>
        <v>#DIV/0!</v>
      </c>
      <c r="H38" s="3" t="s">
        <v>50</v>
      </c>
    </row>
    <row r="39" spans="1:8" ht="60" x14ac:dyDescent="0.25">
      <c r="A39" s="67"/>
      <c r="B39" s="66" t="s">
        <v>1161</v>
      </c>
      <c r="C39" s="36" t="s">
        <v>580</v>
      </c>
      <c r="D39" s="36" t="s">
        <v>1117</v>
      </c>
      <c r="E39" s="38"/>
      <c r="F39" s="38"/>
      <c r="G39" s="38"/>
    </row>
    <row r="40" spans="1:8" ht="60" x14ac:dyDescent="0.25">
      <c r="A40" s="67"/>
      <c r="B40" s="66" t="s">
        <v>1162</v>
      </c>
      <c r="C40" s="36" t="s">
        <v>580</v>
      </c>
      <c r="D40" s="36" t="s">
        <v>1117</v>
      </c>
      <c r="E40" s="38"/>
      <c r="F40" s="38"/>
      <c r="G40" s="38"/>
    </row>
    <row r="41" spans="1:8" ht="60" x14ac:dyDescent="0.25">
      <c r="A41" s="59" t="s">
        <v>1164</v>
      </c>
      <c r="B41" s="60" t="s">
        <v>1163</v>
      </c>
      <c r="C41" s="61"/>
      <c r="D41" s="61"/>
      <c r="E41" s="61"/>
      <c r="F41" s="61"/>
      <c r="G41" s="61"/>
    </row>
    <row r="42" spans="1:8" ht="105" x14ac:dyDescent="0.25">
      <c r="A42" s="62" t="s">
        <v>1166</v>
      </c>
      <c r="B42" s="63" t="s">
        <v>1165</v>
      </c>
      <c r="C42" s="62"/>
      <c r="D42" s="62"/>
      <c r="E42" s="52"/>
      <c r="F42" s="52"/>
      <c r="G42" s="52"/>
      <c r="H42" s="3" t="s">
        <v>309</v>
      </c>
    </row>
    <row r="43" spans="1:8" ht="30" x14ac:dyDescent="0.25">
      <c r="A43" s="62"/>
      <c r="B43" s="63" t="s">
        <v>1349</v>
      </c>
      <c r="C43" s="62" t="s">
        <v>155</v>
      </c>
      <c r="D43" s="62" t="s">
        <v>1308</v>
      </c>
      <c r="E43" s="52"/>
      <c r="F43" s="52"/>
      <c r="G43" s="52"/>
      <c r="H43" s="3"/>
    </row>
    <row r="44" spans="1:8" ht="30" x14ac:dyDescent="0.25">
      <c r="A44" s="62"/>
      <c r="B44" s="63" t="s">
        <v>591</v>
      </c>
      <c r="C44" s="62" t="s">
        <v>155</v>
      </c>
      <c r="D44" s="62" t="s">
        <v>1308</v>
      </c>
      <c r="E44" s="52"/>
      <c r="F44" s="52"/>
      <c r="G44" s="52"/>
      <c r="H44" s="3"/>
    </row>
    <row r="45" spans="1:8" ht="30" x14ac:dyDescent="0.25">
      <c r="A45" s="62"/>
      <c r="B45" s="63" t="s">
        <v>1348</v>
      </c>
      <c r="C45" s="62" t="s">
        <v>155</v>
      </c>
      <c r="D45" s="62" t="s">
        <v>1308</v>
      </c>
      <c r="E45" s="52"/>
      <c r="F45" s="52"/>
      <c r="G45" s="52"/>
      <c r="H45" s="3"/>
    </row>
    <row r="46" spans="1:8" ht="30" x14ac:dyDescent="0.25">
      <c r="A46" s="62"/>
      <c r="B46" s="63" t="s">
        <v>1347</v>
      </c>
      <c r="C46" s="62" t="s">
        <v>155</v>
      </c>
      <c r="D46" s="62" t="s">
        <v>1308</v>
      </c>
      <c r="E46" s="52"/>
      <c r="F46" s="52"/>
      <c r="G46" s="52"/>
      <c r="H46" s="3"/>
    </row>
    <row r="47" spans="1:8" ht="30" x14ac:dyDescent="0.25">
      <c r="A47" s="62"/>
      <c r="B47" s="63" t="s">
        <v>1079</v>
      </c>
      <c r="C47" s="62" t="s">
        <v>155</v>
      </c>
      <c r="D47" s="62" t="s">
        <v>1308</v>
      </c>
      <c r="E47" s="78"/>
      <c r="F47" s="78"/>
      <c r="G47" s="78"/>
      <c r="H47" s="3"/>
    </row>
    <row r="48" spans="1:8" ht="30" x14ac:dyDescent="0.25">
      <c r="A48" s="62"/>
      <c r="B48" s="63" t="s">
        <v>1350</v>
      </c>
      <c r="C48" s="62" t="s">
        <v>155</v>
      </c>
      <c r="D48" s="62" t="s">
        <v>1308</v>
      </c>
      <c r="E48" s="78"/>
      <c r="F48" s="78"/>
      <c r="G48" s="78"/>
      <c r="H48" s="3"/>
    </row>
    <row r="49" spans="1:8" ht="45" x14ac:dyDescent="0.25">
      <c r="A49" s="59" t="s">
        <v>1168</v>
      </c>
      <c r="B49" s="60" t="s">
        <v>1167</v>
      </c>
      <c r="C49" s="61"/>
      <c r="D49" s="61"/>
      <c r="E49" s="61"/>
      <c r="F49" s="61"/>
      <c r="G49" s="61"/>
    </row>
    <row r="50" spans="1:8" ht="60" x14ac:dyDescent="0.25">
      <c r="A50" s="62" t="s">
        <v>1170</v>
      </c>
      <c r="B50" s="63" t="s">
        <v>1169</v>
      </c>
      <c r="C50" s="61"/>
      <c r="D50" s="62"/>
      <c r="E50" s="52"/>
      <c r="F50" s="52"/>
      <c r="G50" s="52"/>
      <c r="H50" s="3" t="s">
        <v>107</v>
      </c>
    </row>
    <row r="51" spans="1:8" x14ac:dyDescent="0.25">
      <c r="A51" s="67"/>
      <c r="B51" s="66" t="s">
        <v>1171</v>
      </c>
      <c r="C51" s="36"/>
      <c r="D51" s="65" t="s">
        <v>9</v>
      </c>
      <c r="E51" s="41" t="e">
        <f>E53/E55*100</f>
        <v>#DIV/0!</v>
      </c>
      <c r="F51" s="41" t="e">
        <f>F53/F55*100</f>
        <v>#DIV/0!</v>
      </c>
      <c r="G51" s="41" t="e">
        <f>G53/G55*100</f>
        <v>#DIV/0!</v>
      </c>
    </row>
    <row r="52" spans="1:8" x14ac:dyDescent="0.25">
      <c r="A52" s="67"/>
      <c r="B52" s="64" t="s">
        <v>1351</v>
      </c>
      <c r="C52" s="36"/>
      <c r="D52" s="65" t="s">
        <v>9</v>
      </c>
      <c r="E52" s="41" t="e">
        <f>E54/E55*100</f>
        <v>#DIV/0!</v>
      </c>
      <c r="F52" s="41" t="e">
        <f>F54/F55*100</f>
        <v>#DIV/0!</v>
      </c>
      <c r="G52" s="41" t="e">
        <f>G54/G55*100</f>
        <v>#DIV/0!</v>
      </c>
    </row>
    <row r="53" spans="1:8" ht="60" x14ac:dyDescent="0.25">
      <c r="A53" s="67"/>
      <c r="B53" s="66" t="s">
        <v>1172</v>
      </c>
      <c r="C53" s="36" t="s">
        <v>155</v>
      </c>
      <c r="D53" s="65" t="s">
        <v>1310</v>
      </c>
      <c r="E53" s="38"/>
      <c r="F53" s="38"/>
      <c r="G53" s="38"/>
    </row>
    <row r="54" spans="1:8" ht="60" x14ac:dyDescent="0.25">
      <c r="A54" s="67"/>
      <c r="B54" s="66" t="s">
        <v>1173</v>
      </c>
      <c r="C54" s="36" t="s">
        <v>155</v>
      </c>
      <c r="D54" s="65" t="s">
        <v>1310</v>
      </c>
      <c r="E54" s="38"/>
      <c r="F54" s="38"/>
      <c r="G54" s="38"/>
    </row>
    <row r="55" spans="1:8" ht="60" x14ac:dyDescent="0.25">
      <c r="A55" s="67"/>
      <c r="B55" s="66" t="s">
        <v>1174</v>
      </c>
      <c r="C55" s="36" t="s">
        <v>155</v>
      </c>
      <c r="D55" s="65" t="s">
        <v>1310</v>
      </c>
      <c r="E55" s="38"/>
      <c r="F55" s="38"/>
      <c r="G55" s="38"/>
    </row>
    <row r="56" spans="1:8" ht="30" x14ac:dyDescent="0.25">
      <c r="A56" s="59" t="s">
        <v>1175</v>
      </c>
      <c r="B56" s="60" t="s">
        <v>1176</v>
      </c>
      <c r="C56" s="61"/>
      <c r="D56" s="61"/>
      <c r="E56" s="61"/>
      <c r="F56" s="61"/>
      <c r="G56" s="61"/>
    </row>
    <row r="57" spans="1:8" ht="75" x14ac:dyDescent="0.25">
      <c r="A57" s="62" t="s">
        <v>1178</v>
      </c>
      <c r="B57" s="63" t="s">
        <v>1177</v>
      </c>
      <c r="C57" s="61"/>
      <c r="D57" s="62" t="s">
        <v>9</v>
      </c>
      <c r="E57" s="52" t="e">
        <f>E58/E59*100</f>
        <v>#DIV/0!</v>
      </c>
      <c r="F57" s="52" t="e">
        <f>F58/F59*100</f>
        <v>#DIV/0!</v>
      </c>
      <c r="G57" s="52" t="e">
        <f>G58/G59*100</f>
        <v>#DIV/0!</v>
      </c>
      <c r="H57" s="3" t="s">
        <v>107</v>
      </c>
    </row>
    <row r="58" spans="1:8" ht="45" x14ac:dyDescent="0.25">
      <c r="A58" s="36"/>
      <c r="B58" s="66" t="s">
        <v>1179</v>
      </c>
      <c r="C58" s="36" t="s">
        <v>155</v>
      </c>
      <c r="D58" s="65" t="s">
        <v>1117</v>
      </c>
      <c r="E58" s="38"/>
      <c r="F58" s="38"/>
      <c r="G58" s="38"/>
      <c r="H58" s="3"/>
    </row>
    <row r="59" spans="1:8" ht="45" x14ac:dyDescent="0.25">
      <c r="A59" s="36"/>
      <c r="B59" s="66" t="s">
        <v>1180</v>
      </c>
      <c r="C59" s="36" t="s">
        <v>155</v>
      </c>
      <c r="D59" s="65" t="s">
        <v>1117</v>
      </c>
      <c r="E59" s="38"/>
      <c r="F59" s="38"/>
      <c r="G59" s="38"/>
      <c r="H59" s="3"/>
    </row>
  </sheetData>
  <mergeCells count="4">
    <mergeCell ref="A3:G3"/>
    <mergeCell ref="A4:G4"/>
    <mergeCell ref="A7:G7"/>
    <mergeCell ref="A8:G8"/>
  </mergeCell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3"/>
  <sheetViews>
    <sheetView tabSelected="1" view="pageBreakPreview" zoomScaleNormal="100" zoomScaleSheetLayoutView="100" workbookViewId="0">
      <selection activeCell="A2" sqref="A2:E2"/>
    </sheetView>
  </sheetViews>
  <sheetFormatPr defaultRowHeight="15" x14ac:dyDescent="0.25"/>
  <cols>
    <col min="2" max="2" width="78.5703125" customWidth="1"/>
    <col min="3" max="3" width="20.140625" customWidth="1"/>
    <col min="4" max="4" width="16.140625" customWidth="1"/>
    <col min="5" max="5" width="12.42578125" customWidth="1"/>
  </cols>
  <sheetData>
    <row r="1" spans="1:5" ht="18.75" x14ac:dyDescent="0.3">
      <c r="A1" s="200" t="s">
        <v>0</v>
      </c>
      <c r="B1" s="200"/>
      <c r="C1" s="200"/>
      <c r="D1" s="200"/>
      <c r="E1" s="200"/>
    </row>
    <row r="2" spans="1:5" ht="18.75" x14ac:dyDescent="0.3">
      <c r="A2" s="200" t="s">
        <v>1</v>
      </c>
      <c r="B2" s="200"/>
      <c r="C2" s="200"/>
      <c r="D2" s="200"/>
      <c r="E2" s="200"/>
    </row>
    <row r="3" spans="1:5" ht="9" customHeight="1" x14ac:dyDescent="0.25">
      <c r="A3" s="1"/>
      <c r="B3" s="1"/>
      <c r="C3" s="1"/>
      <c r="D3" s="1"/>
      <c r="E3" s="1"/>
    </row>
    <row r="4" spans="1:5" ht="45" x14ac:dyDescent="0.25">
      <c r="A4" s="4" t="s">
        <v>6</v>
      </c>
      <c r="B4" s="4" t="s">
        <v>418</v>
      </c>
      <c r="C4" s="5" t="s">
        <v>10</v>
      </c>
      <c r="D4" s="5" t="s">
        <v>11</v>
      </c>
      <c r="E4" s="5" t="s">
        <v>1640</v>
      </c>
    </row>
    <row r="5" spans="1:5" x14ac:dyDescent="0.25">
      <c r="A5" s="233" t="s">
        <v>1182</v>
      </c>
      <c r="B5" s="234"/>
      <c r="C5" s="234"/>
      <c r="D5" s="234"/>
      <c r="E5" s="234"/>
    </row>
    <row r="6" spans="1:5" hidden="1" x14ac:dyDescent="0.25">
      <c r="A6" s="210" t="s">
        <v>1183</v>
      </c>
      <c r="B6" s="210"/>
      <c r="C6" s="210"/>
      <c r="D6" s="210"/>
      <c r="E6" s="210"/>
    </row>
    <row r="7" spans="1:5" ht="30" hidden="1" x14ac:dyDescent="0.25">
      <c r="A7" s="135" t="s">
        <v>1184</v>
      </c>
      <c r="B7" s="136" t="s">
        <v>1185</v>
      </c>
      <c r="C7" s="112"/>
      <c r="D7" s="133"/>
      <c r="E7" s="133"/>
    </row>
    <row r="8" spans="1:5" ht="30" hidden="1" x14ac:dyDescent="0.25">
      <c r="A8" s="88" t="s">
        <v>1188</v>
      </c>
      <c r="B8" s="112" t="s">
        <v>1187</v>
      </c>
      <c r="C8" s="112"/>
      <c r="D8" s="88" t="s">
        <v>9</v>
      </c>
      <c r="E8" s="85">
        <v>13.9</v>
      </c>
    </row>
    <row r="9" spans="1:5" ht="30" hidden="1" x14ac:dyDescent="0.25">
      <c r="A9" s="6"/>
      <c r="B9" s="21" t="s">
        <v>1189</v>
      </c>
      <c r="C9" s="6" t="s">
        <v>1190</v>
      </c>
      <c r="D9" s="6" t="s">
        <v>1310</v>
      </c>
      <c r="E9" s="6"/>
    </row>
    <row r="10" spans="1:5" ht="30" hidden="1" x14ac:dyDescent="0.25">
      <c r="A10" s="6"/>
      <c r="B10" s="21" t="s">
        <v>1191</v>
      </c>
      <c r="C10" s="6" t="s">
        <v>1192</v>
      </c>
      <c r="D10" s="6" t="s">
        <v>1310</v>
      </c>
      <c r="E10" s="6"/>
    </row>
    <row r="11" spans="1:5" ht="30" hidden="1" x14ac:dyDescent="0.25">
      <c r="A11" s="59" t="s">
        <v>1352</v>
      </c>
      <c r="B11" s="60" t="s">
        <v>1193</v>
      </c>
      <c r="C11" s="62"/>
      <c r="D11" s="62"/>
      <c r="E11" s="52"/>
    </row>
    <row r="12" spans="1:5" ht="90" hidden="1" x14ac:dyDescent="0.25">
      <c r="A12" s="62" t="s">
        <v>1353</v>
      </c>
      <c r="B12" s="63" t="s">
        <v>1195</v>
      </c>
      <c r="C12" s="62"/>
      <c r="D12" s="62"/>
      <c r="E12" s="52"/>
    </row>
    <row r="13" spans="1:5" ht="30" hidden="1" x14ac:dyDescent="0.25">
      <c r="A13" s="36"/>
      <c r="B13" s="66" t="s">
        <v>1194</v>
      </c>
      <c r="C13" s="36"/>
      <c r="D13" s="36" t="s">
        <v>9</v>
      </c>
      <c r="E13" s="41" t="e">
        <f t="shared" ref="E13:E15" si="0">E17/E21*100</f>
        <v>#DIV/0!</v>
      </c>
    </row>
    <row r="14" spans="1:5" hidden="1" x14ac:dyDescent="0.25">
      <c r="A14" s="36"/>
      <c r="B14" s="66" t="s">
        <v>1196</v>
      </c>
      <c r="C14" s="36"/>
      <c r="D14" s="36" t="s">
        <v>9</v>
      </c>
      <c r="E14" s="41" t="e">
        <f t="shared" si="0"/>
        <v>#DIV/0!</v>
      </c>
    </row>
    <row r="15" spans="1:5" hidden="1" x14ac:dyDescent="0.25">
      <c r="A15" s="36"/>
      <c r="B15" s="66" t="s">
        <v>1197</v>
      </c>
      <c r="C15" s="36"/>
      <c r="D15" s="36" t="s">
        <v>9</v>
      </c>
      <c r="E15" s="41" t="e">
        <f t="shared" si="0"/>
        <v>#DIV/0!</v>
      </c>
    </row>
    <row r="16" spans="1:5" ht="105" hidden="1" x14ac:dyDescent="0.25">
      <c r="A16" s="36"/>
      <c r="B16" s="66" t="s">
        <v>1201</v>
      </c>
      <c r="C16" s="36" t="s">
        <v>1035</v>
      </c>
      <c r="D16" s="36"/>
      <c r="E16" s="41"/>
    </row>
    <row r="17" spans="1:5" ht="45" hidden="1" x14ac:dyDescent="0.25">
      <c r="A17" s="36"/>
      <c r="B17" s="66" t="s">
        <v>1198</v>
      </c>
      <c r="C17" s="36"/>
      <c r="D17" s="36" t="s">
        <v>1117</v>
      </c>
      <c r="E17" s="36"/>
    </row>
    <row r="18" spans="1:5" ht="30" hidden="1" x14ac:dyDescent="0.25">
      <c r="A18" s="36"/>
      <c r="B18" s="66" t="s">
        <v>1199</v>
      </c>
      <c r="C18" s="36"/>
      <c r="D18" s="36" t="s">
        <v>1117</v>
      </c>
      <c r="E18" s="36"/>
    </row>
    <row r="19" spans="1:5" hidden="1" x14ac:dyDescent="0.25">
      <c r="A19" s="36"/>
      <c r="B19" s="66" t="s">
        <v>1200</v>
      </c>
      <c r="C19" s="36"/>
      <c r="D19" s="36" t="s">
        <v>1117</v>
      </c>
      <c r="E19" s="36"/>
    </row>
    <row r="20" spans="1:5" ht="105" hidden="1" x14ac:dyDescent="0.25">
      <c r="A20" s="36"/>
      <c r="B20" s="66" t="s">
        <v>1202</v>
      </c>
      <c r="C20" s="36" t="s">
        <v>1035</v>
      </c>
      <c r="D20" s="36"/>
      <c r="E20" s="36"/>
    </row>
    <row r="21" spans="1:5" ht="45" hidden="1" x14ac:dyDescent="0.25">
      <c r="A21" s="66"/>
      <c r="B21" s="66" t="s">
        <v>1198</v>
      </c>
      <c r="C21" s="36"/>
      <c r="D21" s="36" t="s">
        <v>1117</v>
      </c>
      <c r="E21" s="36"/>
    </row>
    <row r="22" spans="1:5" ht="30" hidden="1" x14ac:dyDescent="0.25">
      <c r="A22" s="66"/>
      <c r="B22" s="66" t="s">
        <v>1199</v>
      </c>
      <c r="C22" s="36"/>
      <c r="D22" s="36" t="s">
        <v>1117</v>
      </c>
      <c r="E22" s="36"/>
    </row>
    <row r="23" spans="1:5" hidden="1" x14ac:dyDescent="0.25">
      <c r="A23" s="66"/>
      <c r="B23" s="66" t="s">
        <v>1200</v>
      </c>
      <c r="C23" s="36"/>
      <c r="D23" s="36" t="s">
        <v>1117</v>
      </c>
      <c r="E23" s="36"/>
    </row>
    <row r="24" spans="1:5" ht="15" hidden="1" customHeight="1" x14ac:dyDescent="0.25">
      <c r="A24" s="210" t="s">
        <v>1203</v>
      </c>
      <c r="B24" s="210"/>
      <c r="C24" s="210"/>
      <c r="D24" s="210"/>
      <c r="E24" s="210"/>
    </row>
    <row r="25" spans="1:5" ht="60" hidden="1" x14ac:dyDescent="0.25">
      <c r="A25" s="42" t="s">
        <v>1204</v>
      </c>
      <c r="B25" s="43" t="s">
        <v>1211</v>
      </c>
      <c r="C25" s="42"/>
      <c r="D25" s="42"/>
      <c r="E25" s="50"/>
    </row>
    <row r="26" spans="1:5" hidden="1" x14ac:dyDescent="0.25">
      <c r="A26" s="58"/>
      <c r="B26" s="43" t="s">
        <v>1205</v>
      </c>
      <c r="C26" s="42"/>
      <c r="D26" s="42"/>
      <c r="E26" s="45"/>
    </row>
    <row r="27" spans="1:5" hidden="1" x14ac:dyDescent="0.25">
      <c r="A27" s="58"/>
      <c r="B27" s="43" t="s">
        <v>1373</v>
      </c>
      <c r="C27" s="42"/>
      <c r="D27" s="42" t="s">
        <v>9</v>
      </c>
      <c r="E27" s="45">
        <v>0.81</v>
      </c>
    </row>
    <row r="28" spans="1:5" hidden="1" x14ac:dyDescent="0.25">
      <c r="A28" s="58"/>
      <c r="B28" s="43" t="s">
        <v>1375</v>
      </c>
      <c r="C28" s="42"/>
      <c r="D28" s="42" t="s">
        <v>9</v>
      </c>
      <c r="E28" s="45">
        <v>0</v>
      </c>
    </row>
    <row r="29" spans="1:5" hidden="1" x14ac:dyDescent="0.25">
      <c r="A29" s="58"/>
      <c r="B29" s="43" t="s">
        <v>1207</v>
      </c>
      <c r="C29" s="42"/>
      <c r="D29" s="42"/>
      <c r="E29" s="45"/>
    </row>
    <row r="30" spans="1:5" hidden="1" x14ac:dyDescent="0.25">
      <c r="A30" s="58"/>
      <c r="B30" s="43" t="s">
        <v>1373</v>
      </c>
      <c r="C30" s="42"/>
      <c r="D30" s="42" t="s">
        <v>9</v>
      </c>
      <c r="E30" s="45">
        <v>0.81</v>
      </c>
    </row>
    <row r="31" spans="1:5" hidden="1" x14ac:dyDescent="0.25">
      <c r="A31" s="58"/>
      <c r="B31" s="43" t="s">
        <v>1375</v>
      </c>
      <c r="C31" s="42"/>
      <c r="D31" s="42" t="s">
        <v>9</v>
      </c>
      <c r="E31" s="45">
        <v>0</v>
      </c>
    </row>
    <row r="32" spans="1:5" ht="75" hidden="1" x14ac:dyDescent="0.25">
      <c r="A32" s="32"/>
      <c r="B32" s="21" t="s">
        <v>1205</v>
      </c>
      <c r="C32" s="6" t="s">
        <v>1206</v>
      </c>
      <c r="D32" s="6" t="s">
        <v>1117</v>
      </c>
      <c r="E32" s="6"/>
    </row>
    <row r="33" spans="1:5" ht="90" hidden="1" x14ac:dyDescent="0.25">
      <c r="A33" s="32"/>
      <c r="B33" s="21" t="s">
        <v>1207</v>
      </c>
      <c r="C33" s="6" t="s">
        <v>1208</v>
      </c>
      <c r="D33" s="6" t="s">
        <v>1117</v>
      </c>
      <c r="E33" s="6"/>
    </row>
    <row r="34" spans="1:5" ht="45" hidden="1" x14ac:dyDescent="0.25">
      <c r="A34" s="32"/>
      <c r="B34" s="21" t="s">
        <v>367</v>
      </c>
      <c r="C34" s="6" t="s">
        <v>1209</v>
      </c>
      <c r="D34" s="6" t="s">
        <v>1117</v>
      </c>
      <c r="E34" s="6"/>
    </row>
    <row r="35" spans="1:5" ht="60" hidden="1" x14ac:dyDescent="0.25">
      <c r="A35" s="42" t="s">
        <v>1210</v>
      </c>
      <c r="B35" s="43" t="s">
        <v>1212</v>
      </c>
      <c r="C35" s="42"/>
      <c r="D35" s="44"/>
      <c r="E35" s="42"/>
    </row>
    <row r="36" spans="1:5" hidden="1" x14ac:dyDescent="0.25">
      <c r="A36" s="58"/>
      <c r="B36" s="43" t="s">
        <v>1205</v>
      </c>
      <c r="C36" s="42"/>
      <c r="D36" s="42"/>
      <c r="E36" s="45"/>
    </row>
    <row r="37" spans="1:5" hidden="1" x14ac:dyDescent="0.25">
      <c r="A37" s="58"/>
      <c r="B37" s="43" t="s">
        <v>1373</v>
      </c>
      <c r="C37" s="42"/>
      <c r="D37" s="42" t="s">
        <v>9</v>
      </c>
      <c r="E37" s="45">
        <v>1.47</v>
      </c>
    </row>
    <row r="38" spans="1:5" hidden="1" x14ac:dyDescent="0.25">
      <c r="A38" s="58"/>
      <c r="B38" s="43" t="s">
        <v>1375</v>
      </c>
      <c r="C38" s="42"/>
      <c r="D38" s="42" t="s">
        <v>9</v>
      </c>
      <c r="E38" s="45">
        <v>6.84</v>
      </c>
    </row>
    <row r="39" spans="1:5" hidden="1" x14ac:dyDescent="0.25">
      <c r="A39" s="58"/>
      <c r="B39" s="43" t="s">
        <v>1207</v>
      </c>
      <c r="C39" s="42"/>
      <c r="D39" s="42"/>
      <c r="E39" s="45"/>
    </row>
    <row r="40" spans="1:5" hidden="1" x14ac:dyDescent="0.25">
      <c r="A40" s="58"/>
      <c r="B40" s="43" t="s">
        <v>1373</v>
      </c>
      <c r="C40" s="42"/>
      <c r="D40" s="42" t="s">
        <v>9</v>
      </c>
      <c r="E40" s="45">
        <v>1.47</v>
      </c>
    </row>
    <row r="41" spans="1:5" hidden="1" x14ac:dyDescent="0.25">
      <c r="A41" s="58"/>
      <c r="B41" s="43" t="s">
        <v>1375</v>
      </c>
      <c r="C41" s="42"/>
      <c r="D41" s="42" t="s">
        <v>9</v>
      </c>
      <c r="E41" s="45">
        <v>0.78</v>
      </c>
    </row>
    <row r="42" spans="1:5" ht="75" hidden="1" x14ac:dyDescent="0.25">
      <c r="A42" s="32"/>
      <c r="B42" s="21" t="s">
        <v>199</v>
      </c>
      <c r="C42" s="6" t="s">
        <v>1213</v>
      </c>
      <c r="D42" s="6" t="s">
        <v>1117</v>
      </c>
      <c r="E42" s="6"/>
    </row>
    <row r="43" spans="1:5" ht="90" hidden="1" x14ac:dyDescent="0.25">
      <c r="A43" s="32"/>
      <c r="B43" s="21" t="s">
        <v>1207</v>
      </c>
      <c r="C43" s="6" t="s">
        <v>1214</v>
      </c>
      <c r="D43" s="6" t="s">
        <v>1117</v>
      </c>
      <c r="E43" s="6"/>
    </row>
    <row r="44" spans="1:5" ht="45" hidden="1" x14ac:dyDescent="0.25">
      <c r="A44" s="32"/>
      <c r="B44" s="21" t="s">
        <v>1215</v>
      </c>
      <c r="C44" s="6" t="s">
        <v>1216</v>
      </c>
      <c r="D44" s="6" t="s">
        <v>1117</v>
      </c>
      <c r="E44" s="6"/>
    </row>
    <row r="45" spans="1:5" x14ac:dyDescent="0.25">
      <c r="A45" s="211" t="s">
        <v>1217</v>
      </c>
      <c r="B45" s="212"/>
      <c r="C45" s="212"/>
      <c r="D45" s="212"/>
      <c r="E45" s="212"/>
    </row>
    <row r="46" spans="1:5" hidden="1" x14ac:dyDescent="0.25">
      <c r="A46" s="59" t="s">
        <v>1258</v>
      </c>
      <c r="B46" s="137" t="s">
        <v>1259</v>
      </c>
      <c r="C46" s="63"/>
      <c r="D46" s="61"/>
      <c r="E46" s="61"/>
    </row>
    <row r="47" spans="1:5" ht="30" hidden="1" x14ac:dyDescent="0.25">
      <c r="A47" s="62" t="s">
        <v>1218</v>
      </c>
      <c r="B47" s="63" t="s">
        <v>1219</v>
      </c>
      <c r="C47" s="61"/>
      <c r="D47" s="62"/>
      <c r="E47" s="78"/>
    </row>
    <row r="48" spans="1:5" ht="45" hidden="1" x14ac:dyDescent="0.25">
      <c r="A48" s="36"/>
      <c r="B48" s="66" t="s">
        <v>1220</v>
      </c>
      <c r="C48" s="36" t="s">
        <v>1223</v>
      </c>
      <c r="D48" s="36" t="s">
        <v>9</v>
      </c>
      <c r="E48" s="41" t="e">
        <f>E54/E60*100</f>
        <v>#DIV/0!</v>
      </c>
    </row>
    <row r="49" spans="1:5" ht="45" hidden="1" x14ac:dyDescent="0.25">
      <c r="A49" s="36"/>
      <c r="B49" s="66" t="s">
        <v>1221</v>
      </c>
      <c r="C49" s="36" t="s">
        <v>1223</v>
      </c>
      <c r="D49" s="36" t="s">
        <v>9</v>
      </c>
      <c r="E49" s="41" t="e">
        <f t="shared" ref="E49:E52" si="1">E55/E61*100</f>
        <v>#DIV/0!</v>
      </c>
    </row>
    <row r="50" spans="1:5" ht="45" hidden="1" x14ac:dyDescent="0.25">
      <c r="A50" s="36"/>
      <c r="B50" s="66" t="s">
        <v>1224</v>
      </c>
      <c r="C50" s="36" t="s">
        <v>1223</v>
      </c>
      <c r="D50" s="36" t="s">
        <v>9</v>
      </c>
      <c r="E50" s="41" t="e">
        <f t="shared" si="1"/>
        <v>#DIV/0!</v>
      </c>
    </row>
    <row r="51" spans="1:5" ht="45" hidden="1" x14ac:dyDescent="0.25">
      <c r="A51" s="36"/>
      <c r="B51" s="66" t="s">
        <v>1225</v>
      </c>
      <c r="C51" s="36" t="s">
        <v>1223</v>
      </c>
      <c r="D51" s="36" t="s">
        <v>9</v>
      </c>
      <c r="E51" s="41" t="e">
        <f t="shared" si="1"/>
        <v>#DIV/0!</v>
      </c>
    </row>
    <row r="52" spans="1:5" ht="45" hidden="1" x14ac:dyDescent="0.25">
      <c r="A52" s="36"/>
      <c r="B52" s="66" t="s">
        <v>1226</v>
      </c>
      <c r="C52" s="36" t="s">
        <v>1223</v>
      </c>
      <c r="D52" s="36" t="s">
        <v>9</v>
      </c>
      <c r="E52" s="41" t="e">
        <f t="shared" si="1"/>
        <v>#DIV/0!</v>
      </c>
    </row>
    <row r="53" spans="1:5" ht="105" hidden="1" x14ac:dyDescent="0.25">
      <c r="A53" s="36"/>
      <c r="B53" s="66" t="s">
        <v>1222</v>
      </c>
      <c r="C53" s="36" t="s">
        <v>1223</v>
      </c>
      <c r="D53" s="36"/>
      <c r="E53" s="41"/>
    </row>
    <row r="54" spans="1:5" hidden="1" x14ac:dyDescent="0.25">
      <c r="A54" s="36"/>
      <c r="B54" s="66" t="s">
        <v>1220</v>
      </c>
      <c r="C54" s="36"/>
      <c r="D54" s="36" t="s">
        <v>1117</v>
      </c>
      <c r="E54" s="38"/>
    </row>
    <row r="55" spans="1:5" hidden="1" x14ac:dyDescent="0.25">
      <c r="A55" s="36"/>
      <c r="B55" s="66" t="s">
        <v>1221</v>
      </c>
      <c r="C55" s="36"/>
      <c r="D55" s="36" t="s">
        <v>1117</v>
      </c>
      <c r="E55" s="38"/>
    </row>
    <row r="56" spans="1:5" ht="30" hidden="1" x14ac:dyDescent="0.25">
      <c r="A56" s="36"/>
      <c r="B56" s="66" t="s">
        <v>1224</v>
      </c>
      <c r="C56" s="36"/>
      <c r="D56" s="36" t="s">
        <v>1117</v>
      </c>
      <c r="E56" s="38"/>
    </row>
    <row r="57" spans="1:5" ht="30" hidden="1" x14ac:dyDescent="0.25">
      <c r="A57" s="36"/>
      <c r="B57" s="66" t="s">
        <v>1225</v>
      </c>
      <c r="C57" s="36"/>
      <c r="D57" s="36" t="s">
        <v>1117</v>
      </c>
      <c r="E57" s="38"/>
    </row>
    <row r="58" spans="1:5" hidden="1" x14ac:dyDescent="0.25">
      <c r="A58" s="36"/>
      <c r="B58" s="66" t="s">
        <v>1226</v>
      </c>
      <c r="C58" s="36"/>
      <c r="D58" s="36" t="s">
        <v>1117</v>
      </c>
      <c r="E58" s="38"/>
    </row>
    <row r="59" spans="1:5" ht="105" hidden="1" x14ac:dyDescent="0.25">
      <c r="A59" s="36"/>
      <c r="B59" s="66" t="s">
        <v>1227</v>
      </c>
      <c r="C59" s="36" t="s">
        <v>1223</v>
      </c>
      <c r="D59" s="36"/>
      <c r="E59" s="38"/>
    </row>
    <row r="60" spans="1:5" hidden="1" x14ac:dyDescent="0.25">
      <c r="A60" s="36"/>
      <c r="B60" s="66" t="s">
        <v>1220</v>
      </c>
      <c r="C60" s="36"/>
      <c r="D60" s="36" t="s">
        <v>1117</v>
      </c>
      <c r="E60" s="38"/>
    </row>
    <row r="61" spans="1:5" hidden="1" x14ac:dyDescent="0.25">
      <c r="A61" s="36"/>
      <c r="B61" s="66" t="s">
        <v>1221</v>
      </c>
      <c r="C61" s="36"/>
      <c r="D61" s="36" t="s">
        <v>1117</v>
      </c>
      <c r="E61" s="38"/>
    </row>
    <row r="62" spans="1:5" ht="30" hidden="1" x14ac:dyDescent="0.25">
      <c r="A62" s="36"/>
      <c r="B62" s="66" t="s">
        <v>1228</v>
      </c>
      <c r="C62" s="36"/>
      <c r="D62" s="36" t="s">
        <v>1117</v>
      </c>
      <c r="E62" s="38"/>
    </row>
    <row r="63" spans="1:5" ht="30" hidden="1" x14ac:dyDescent="0.25">
      <c r="A63" s="36"/>
      <c r="B63" s="66" t="s">
        <v>1225</v>
      </c>
      <c r="C63" s="36"/>
      <c r="D63" s="36" t="s">
        <v>1117</v>
      </c>
      <c r="E63" s="38"/>
    </row>
    <row r="64" spans="1:5" hidden="1" x14ac:dyDescent="0.25">
      <c r="A64" s="36"/>
      <c r="B64" s="66" t="s">
        <v>1226</v>
      </c>
      <c r="C64" s="36"/>
      <c r="D64" s="36" t="s">
        <v>1117</v>
      </c>
      <c r="E64" s="38"/>
    </row>
    <row r="65" spans="1:5" ht="30" hidden="1" x14ac:dyDescent="0.25">
      <c r="A65" s="62" t="s">
        <v>1229</v>
      </c>
      <c r="B65" s="63" t="s">
        <v>1230</v>
      </c>
      <c r="C65" s="62"/>
      <c r="D65" s="144" t="s">
        <v>1313</v>
      </c>
      <c r="E65" s="78"/>
    </row>
    <row r="66" spans="1:5" ht="45" hidden="1" x14ac:dyDescent="0.25">
      <c r="A66" s="59" t="s">
        <v>1260</v>
      </c>
      <c r="B66" s="137" t="s">
        <v>1231</v>
      </c>
      <c r="C66" s="63"/>
      <c r="D66" s="61"/>
      <c r="E66" s="61"/>
    </row>
    <row r="67" spans="1:5" ht="105" hidden="1" x14ac:dyDescent="0.25">
      <c r="A67" s="62" t="s">
        <v>1242</v>
      </c>
      <c r="B67" s="63" t="s">
        <v>1232</v>
      </c>
      <c r="C67" s="62"/>
      <c r="D67" s="62"/>
      <c r="E67" s="78"/>
    </row>
    <row r="68" spans="1:5" hidden="1" x14ac:dyDescent="0.25">
      <c r="A68" s="36"/>
      <c r="B68" s="80" t="s">
        <v>1235</v>
      </c>
      <c r="C68" s="36"/>
      <c r="D68" s="36" t="s">
        <v>9</v>
      </c>
      <c r="E68" s="38"/>
    </row>
    <row r="69" spans="1:5" hidden="1" x14ac:dyDescent="0.25">
      <c r="A69" s="36"/>
      <c r="B69" s="80" t="s">
        <v>1236</v>
      </c>
      <c r="C69" s="36"/>
      <c r="D69" s="36"/>
      <c r="E69" s="38"/>
    </row>
    <row r="70" spans="1:5" hidden="1" x14ac:dyDescent="0.25">
      <c r="A70" s="36"/>
      <c r="B70" s="66" t="s">
        <v>1237</v>
      </c>
      <c r="C70" s="36"/>
      <c r="D70" s="36" t="s">
        <v>9</v>
      </c>
      <c r="E70" s="38"/>
    </row>
    <row r="71" spans="1:5" hidden="1" x14ac:dyDescent="0.25">
      <c r="A71" s="36"/>
      <c r="B71" s="66" t="s">
        <v>1238</v>
      </c>
      <c r="C71" s="36"/>
      <c r="D71" s="36" t="s">
        <v>9</v>
      </c>
      <c r="E71" s="38"/>
    </row>
    <row r="72" spans="1:5" hidden="1" x14ac:dyDescent="0.25">
      <c r="A72" s="36"/>
      <c r="B72" s="66" t="s">
        <v>1233</v>
      </c>
      <c r="C72" s="36"/>
      <c r="D72" s="36" t="s">
        <v>9</v>
      </c>
      <c r="E72" s="38"/>
    </row>
    <row r="73" spans="1:5" hidden="1" x14ac:dyDescent="0.25">
      <c r="A73" s="36"/>
      <c r="B73" s="66" t="s">
        <v>1234</v>
      </c>
      <c r="C73" s="36"/>
      <c r="D73" s="36" t="s">
        <v>9</v>
      </c>
      <c r="E73" s="38"/>
    </row>
    <row r="74" spans="1:5" hidden="1" x14ac:dyDescent="0.25">
      <c r="A74" s="36"/>
      <c r="B74" s="80" t="s">
        <v>1239</v>
      </c>
      <c r="C74" s="36"/>
      <c r="D74" s="36"/>
      <c r="E74" s="38"/>
    </row>
    <row r="75" spans="1:5" hidden="1" x14ac:dyDescent="0.25">
      <c r="A75" s="36"/>
      <c r="B75" s="66" t="s">
        <v>1240</v>
      </c>
      <c r="C75" s="36"/>
      <c r="D75" s="36" t="s">
        <v>9</v>
      </c>
      <c r="E75" s="38"/>
    </row>
    <row r="76" spans="1:5" hidden="1" x14ac:dyDescent="0.25">
      <c r="A76" s="36"/>
      <c r="B76" s="66" t="s">
        <v>1241</v>
      </c>
      <c r="C76" s="36"/>
      <c r="D76" s="36" t="s">
        <v>9</v>
      </c>
      <c r="E76" s="38"/>
    </row>
    <row r="77" spans="1:5" hidden="1" x14ac:dyDescent="0.25">
      <c r="A77" s="36"/>
      <c r="B77" s="66" t="s">
        <v>1354</v>
      </c>
      <c r="C77" s="36"/>
      <c r="D77" s="36" t="s">
        <v>9</v>
      </c>
      <c r="E77" s="38"/>
    </row>
    <row r="78" spans="1:5" ht="30" x14ac:dyDescent="0.25">
      <c r="A78" s="135" t="s">
        <v>1261</v>
      </c>
      <c r="B78" s="163" t="s">
        <v>1262</v>
      </c>
      <c r="C78" s="112"/>
      <c r="D78" s="133"/>
      <c r="E78" s="133"/>
    </row>
    <row r="79" spans="1:5" ht="45" hidden="1" x14ac:dyDescent="0.25">
      <c r="A79" s="62" t="s">
        <v>1247</v>
      </c>
      <c r="B79" s="63" t="s">
        <v>1243</v>
      </c>
      <c r="C79" s="62"/>
      <c r="D79" s="62" t="s">
        <v>9</v>
      </c>
      <c r="E79" s="52" t="e">
        <f>E80/E81*100</f>
        <v>#DIV/0!</v>
      </c>
    </row>
    <row r="80" spans="1:5" ht="60" hidden="1" x14ac:dyDescent="0.25">
      <c r="A80" s="36"/>
      <c r="B80" s="66" t="s">
        <v>1244</v>
      </c>
      <c r="C80" s="36" t="s">
        <v>155</v>
      </c>
      <c r="D80" s="36" t="s">
        <v>1117</v>
      </c>
      <c r="E80" s="38"/>
    </row>
    <row r="81" spans="1:5" ht="45" hidden="1" x14ac:dyDescent="0.25">
      <c r="A81" s="36"/>
      <c r="B81" s="66" t="s">
        <v>1245</v>
      </c>
      <c r="C81" s="36" t="s">
        <v>1246</v>
      </c>
      <c r="D81" s="36" t="s">
        <v>1117</v>
      </c>
      <c r="E81" s="38"/>
    </row>
    <row r="82" spans="1:5" ht="45" x14ac:dyDescent="0.25">
      <c r="A82" s="42" t="s">
        <v>1248</v>
      </c>
      <c r="B82" s="43" t="s">
        <v>1249</v>
      </c>
      <c r="C82" s="44"/>
      <c r="D82" s="42"/>
      <c r="E82" s="50"/>
    </row>
    <row r="83" spans="1:5" x14ac:dyDescent="0.25">
      <c r="A83" s="42"/>
      <c r="B83" s="43" t="s">
        <v>1373</v>
      </c>
      <c r="C83" s="44"/>
      <c r="D83" s="42" t="s">
        <v>9</v>
      </c>
      <c r="E83" s="45">
        <f t="shared" ref="E83:E84" si="2">E86/E89*100</f>
        <v>77.272727272727266</v>
      </c>
    </row>
    <row r="84" spans="1:5" x14ac:dyDescent="0.25">
      <c r="A84" s="42"/>
      <c r="B84" s="43" t="s">
        <v>1375</v>
      </c>
      <c r="C84" s="44"/>
      <c r="D84" s="42" t="s">
        <v>9</v>
      </c>
      <c r="E84" s="45" t="e">
        <f t="shared" si="2"/>
        <v>#DIV/0!</v>
      </c>
    </row>
    <row r="85" spans="1:5" ht="60" x14ac:dyDescent="0.25">
      <c r="A85" s="6"/>
      <c r="B85" s="21" t="s">
        <v>1250</v>
      </c>
      <c r="C85" s="6" t="s">
        <v>1251</v>
      </c>
      <c r="D85" s="6" t="s">
        <v>1308</v>
      </c>
      <c r="E85" s="11"/>
    </row>
    <row r="86" spans="1:5" x14ac:dyDescent="0.25">
      <c r="A86" s="6"/>
      <c r="B86" s="21" t="s">
        <v>1373</v>
      </c>
      <c r="C86" s="6"/>
      <c r="D86" s="6"/>
      <c r="E86" s="11">
        <v>17</v>
      </c>
    </row>
    <row r="87" spans="1:5" x14ac:dyDescent="0.25">
      <c r="A87" s="6"/>
      <c r="B87" s="21" t="s">
        <v>1375</v>
      </c>
      <c r="C87" s="6"/>
      <c r="D87" s="6"/>
      <c r="E87" s="11">
        <v>0</v>
      </c>
    </row>
    <row r="88" spans="1:5" ht="45" x14ac:dyDescent="0.25">
      <c r="A88" s="6"/>
      <c r="B88" s="21" t="s">
        <v>222</v>
      </c>
      <c r="C88" s="6" t="s">
        <v>277</v>
      </c>
      <c r="D88" s="6" t="s">
        <v>1308</v>
      </c>
      <c r="E88" s="11"/>
    </row>
    <row r="89" spans="1:5" x14ac:dyDescent="0.25">
      <c r="A89" s="6"/>
      <c r="B89" s="21" t="s">
        <v>1373</v>
      </c>
      <c r="C89" s="6"/>
      <c r="D89" s="6"/>
      <c r="E89" s="11">
        <v>22</v>
      </c>
    </row>
    <row r="90" spans="1:5" x14ac:dyDescent="0.25">
      <c r="A90" s="6"/>
      <c r="B90" s="21" t="s">
        <v>1375</v>
      </c>
      <c r="C90" s="6"/>
      <c r="D90" s="6"/>
      <c r="E90" s="11">
        <v>0</v>
      </c>
    </row>
    <row r="91" spans="1:5" ht="13.5" customHeight="1" x14ac:dyDescent="0.25">
      <c r="A91" s="59" t="s">
        <v>1263</v>
      </c>
      <c r="B91" s="137" t="s">
        <v>1264</v>
      </c>
      <c r="C91" s="63"/>
      <c r="D91" s="61"/>
      <c r="E91" s="61"/>
    </row>
    <row r="92" spans="1:5" ht="15.75" customHeight="1" x14ac:dyDescent="0.25">
      <c r="A92" s="62" t="s">
        <v>1252</v>
      </c>
      <c r="B92" s="63" t="s">
        <v>1253</v>
      </c>
      <c r="C92" s="61"/>
      <c r="D92" s="62" t="s">
        <v>9</v>
      </c>
      <c r="E92" s="52" t="e">
        <f>E93/E94*100</f>
        <v>#DIV/0!</v>
      </c>
    </row>
    <row r="93" spans="1:5" ht="12.75" customHeight="1" x14ac:dyDescent="0.25">
      <c r="A93" s="36"/>
      <c r="B93" s="66" t="s">
        <v>1254</v>
      </c>
      <c r="C93" s="36" t="s">
        <v>1255</v>
      </c>
      <c r="D93" s="36" t="s">
        <v>1308</v>
      </c>
      <c r="E93" s="38"/>
    </row>
    <row r="94" spans="1:5" ht="13.5" customHeight="1" x14ac:dyDescent="0.25">
      <c r="A94" s="36"/>
      <c r="B94" s="66" t="s">
        <v>1256</v>
      </c>
      <c r="C94" s="36" t="s">
        <v>1255</v>
      </c>
      <c r="D94" s="36" t="s">
        <v>1308</v>
      </c>
      <c r="E94" s="38"/>
    </row>
    <row r="95" spans="1:5" ht="15" customHeight="1" x14ac:dyDescent="0.25">
      <c r="A95" s="232" t="s">
        <v>1257</v>
      </c>
      <c r="B95" s="232"/>
      <c r="C95" s="232"/>
      <c r="D95" s="232"/>
      <c r="E95" s="232"/>
    </row>
    <row r="96" spans="1:5" x14ac:dyDescent="0.25">
      <c r="A96" s="47" t="s">
        <v>1265</v>
      </c>
      <c r="B96" s="48" t="s">
        <v>1266</v>
      </c>
      <c r="C96" s="44"/>
      <c r="D96" s="44"/>
      <c r="E96" s="44"/>
    </row>
    <row r="97" spans="1:5" ht="30" x14ac:dyDescent="0.25">
      <c r="A97" s="42" t="s">
        <v>1268</v>
      </c>
      <c r="B97" s="43" t="s">
        <v>1267</v>
      </c>
      <c r="C97" s="44"/>
      <c r="D97" s="42" t="s">
        <v>9</v>
      </c>
      <c r="E97" s="50">
        <f>E98/E104*100</f>
        <v>94.090991480877278</v>
      </c>
    </row>
    <row r="98" spans="1:5" ht="30" x14ac:dyDescent="0.25">
      <c r="A98" s="6"/>
      <c r="B98" s="21" t="s">
        <v>1269</v>
      </c>
      <c r="C98" s="6"/>
      <c r="D98" s="6"/>
      <c r="E98" s="11">
        <f>E99+E100+E102+E101+E103</f>
        <v>5191</v>
      </c>
    </row>
    <row r="99" spans="1:5" ht="45" x14ac:dyDescent="0.25">
      <c r="A99" s="6"/>
      <c r="B99" s="21" t="s">
        <v>1270</v>
      </c>
      <c r="C99" s="81" t="s">
        <v>1741</v>
      </c>
      <c r="D99" s="6" t="s">
        <v>1117</v>
      </c>
      <c r="E99" s="35">
        <v>840</v>
      </c>
    </row>
    <row r="100" spans="1:5" ht="60" x14ac:dyDescent="0.25">
      <c r="A100" s="6"/>
      <c r="B100" s="21" t="s">
        <v>1271</v>
      </c>
      <c r="C100" s="6" t="s">
        <v>1272</v>
      </c>
      <c r="D100" s="6" t="s">
        <v>1117</v>
      </c>
      <c r="E100" s="35">
        <v>4351</v>
      </c>
    </row>
    <row r="101" spans="1:5" ht="45" x14ac:dyDescent="0.25">
      <c r="A101" s="6"/>
      <c r="B101" s="21" t="s">
        <v>1273</v>
      </c>
      <c r="C101" s="6" t="s">
        <v>1274</v>
      </c>
      <c r="D101" s="6" t="s">
        <v>1117</v>
      </c>
      <c r="E101" s="11">
        <v>0</v>
      </c>
    </row>
    <row r="102" spans="1:5" ht="60" x14ac:dyDescent="0.25">
      <c r="A102" s="6"/>
      <c r="B102" s="21" t="s">
        <v>1275</v>
      </c>
      <c r="C102" s="6" t="s">
        <v>1276</v>
      </c>
      <c r="D102" s="6" t="s">
        <v>1117</v>
      </c>
      <c r="E102" s="11">
        <v>0</v>
      </c>
    </row>
    <row r="103" spans="1:5" ht="60" x14ac:dyDescent="0.25">
      <c r="A103" s="6"/>
      <c r="B103" s="21" t="s">
        <v>1277</v>
      </c>
      <c r="C103" s="6" t="s">
        <v>1278</v>
      </c>
      <c r="D103" s="6" t="s">
        <v>1117</v>
      </c>
      <c r="E103" s="11">
        <v>0</v>
      </c>
    </row>
    <row r="104" spans="1:5" ht="30" x14ac:dyDescent="0.25">
      <c r="A104" s="6"/>
      <c r="B104" s="21" t="s">
        <v>1279</v>
      </c>
      <c r="C104" s="6" t="s">
        <v>150</v>
      </c>
      <c r="D104" s="6" t="s">
        <v>1117</v>
      </c>
      <c r="E104" s="35">
        <v>5517</v>
      </c>
    </row>
    <row r="105" spans="1:5" ht="60" hidden="1" x14ac:dyDescent="0.25">
      <c r="A105" s="42" t="s">
        <v>1280</v>
      </c>
      <c r="B105" s="43" t="s">
        <v>1281</v>
      </c>
      <c r="C105" s="44"/>
      <c r="D105" s="42"/>
      <c r="E105" s="50"/>
    </row>
    <row r="106" spans="1:5" ht="30" hidden="1" x14ac:dyDescent="0.25">
      <c r="A106" s="42"/>
      <c r="B106" s="46" t="s">
        <v>1355</v>
      </c>
      <c r="C106" s="42" t="s">
        <v>1282</v>
      </c>
      <c r="D106" s="42" t="s">
        <v>9</v>
      </c>
      <c r="E106" s="71">
        <v>7.61</v>
      </c>
    </row>
    <row r="107" spans="1:5" ht="30" hidden="1" x14ac:dyDescent="0.25">
      <c r="A107" s="42"/>
      <c r="B107" s="46" t="s">
        <v>1356</v>
      </c>
      <c r="C107" s="42" t="s">
        <v>1283</v>
      </c>
      <c r="D107" s="42" t="s">
        <v>9</v>
      </c>
      <c r="E107" s="71">
        <v>30.31</v>
      </c>
    </row>
    <row r="108" spans="1:5" ht="30" hidden="1" x14ac:dyDescent="0.25">
      <c r="A108" s="42"/>
      <c r="B108" s="46" t="s">
        <v>1357</v>
      </c>
      <c r="C108" s="42" t="s">
        <v>1284</v>
      </c>
      <c r="D108" s="42" t="s">
        <v>9</v>
      </c>
      <c r="E108" s="71">
        <v>36.090000000000003</v>
      </c>
    </row>
    <row r="109" spans="1:5" ht="45" hidden="1" x14ac:dyDescent="0.25">
      <c r="A109" s="42"/>
      <c r="B109" s="46" t="s">
        <v>1358</v>
      </c>
      <c r="C109" s="42" t="s">
        <v>1285</v>
      </c>
      <c r="D109" s="42" t="s">
        <v>9</v>
      </c>
      <c r="E109" s="71">
        <v>23.92</v>
      </c>
    </row>
    <row r="110" spans="1:5" ht="30" hidden="1" x14ac:dyDescent="0.25">
      <c r="A110" s="42"/>
      <c r="B110" s="46" t="s">
        <v>1359</v>
      </c>
      <c r="C110" s="42" t="s">
        <v>1286</v>
      </c>
      <c r="D110" s="42" t="s">
        <v>9</v>
      </c>
      <c r="E110" s="71">
        <v>2.0699999999999998</v>
      </c>
    </row>
    <row r="111" spans="1:5" ht="30" hidden="1" x14ac:dyDescent="0.25">
      <c r="A111" s="62"/>
      <c r="B111" s="79" t="s">
        <v>1360</v>
      </c>
      <c r="C111" s="62" t="s">
        <v>1287</v>
      </c>
      <c r="D111" s="62" t="s">
        <v>9</v>
      </c>
      <c r="E111" s="138"/>
    </row>
    <row r="112" spans="1:5" ht="30" hidden="1" x14ac:dyDescent="0.25">
      <c r="A112" s="59" t="s">
        <v>1288</v>
      </c>
      <c r="B112" s="60" t="s">
        <v>1289</v>
      </c>
      <c r="C112" s="61"/>
      <c r="D112" s="61"/>
      <c r="E112" s="61"/>
    </row>
    <row r="113" spans="1:5" ht="45" hidden="1" x14ac:dyDescent="0.25">
      <c r="A113" s="62" t="s">
        <v>1291</v>
      </c>
      <c r="B113" s="63" t="s">
        <v>1290</v>
      </c>
      <c r="C113" s="62"/>
      <c r="D113" s="62" t="s">
        <v>9</v>
      </c>
      <c r="E113" s="52" t="e">
        <f>E114/E115*100</f>
        <v>#DIV/0!</v>
      </c>
    </row>
    <row r="114" spans="1:5" ht="30" hidden="1" x14ac:dyDescent="0.25">
      <c r="A114" s="36"/>
      <c r="B114" s="66" t="s">
        <v>1292</v>
      </c>
      <c r="C114" s="36" t="s">
        <v>155</v>
      </c>
      <c r="D114" s="36" t="s">
        <v>1117</v>
      </c>
      <c r="E114" s="38"/>
    </row>
    <row r="115" spans="1:5" ht="30" hidden="1" x14ac:dyDescent="0.25">
      <c r="A115" s="36"/>
      <c r="B115" s="66" t="s">
        <v>1293</v>
      </c>
      <c r="C115" s="36" t="s">
        <v>150</v>
      </c>
      <c r="D115" s="36" t="s">
        <v>1117</v>
      </c>
      <c r="E115" s="38"/>
    </row>
    <row r="116" spans="1:5" hidden="1" x14ac:dyDescent="0.25">
      <c r="A116" s="59" t="s">
        <v>1294</v>
      </c>
      <c r="B116" s="60" t="s">
        <v>1295</v>
      </c>
      <c r="C116" s="61"/>
      <c r="D116" s="61"/>
      <c r="E116" s="61"/>
    </row>
    <row r="117" spans="1:5" ht="45" hidden="1" x14ac:dyDescent="0.25">
      <c r="A117" s="62" t="s">
        <v>1297</v>
      </c>
      <c r="B117" s="63" t="s">
        <v>1296</v>
      </c>
      <c r="C117" s="61"/>
      <c r="D117" s="62" t="s">
        <v>9</v>
      </c>
      <c r="E117" s="52" t="e">
        <f>E118/E119*100</f>
        <v>#DIV/0!</v>
      </c>
    </row>
    <row r="118" spans="1:5" ht="120" hidden="1" x14ac:dyDescent="0.25">
      <c r="A118" s="67"/>
      <c r="B118" s="66" t="s">
        <v>1298</v>
      </c>
      <c r="C118" s="36" t="s">
        <v>1299</v>
      </c>
      <c r="D118" s="36" t="s">
        <v>1117</v>
      </c>
      <c r="E118" s="38"/>
    </row>
    <row r="119" spans="1:5" ht="105" hidden="1" x14ac:dyDescent="0.25">
      <c r="A119" s="67"/>
      <c r="B119" s="66" t="s">
        <v>1300</v>
      </c>
      <c r="C119" s="36" t="s">
        <v>1299</v>
      </c>
      <c r="D119" s="36" t="s">
        <v>1117</v>
      </c>
      <c r="E119" s="38"/>
    </row>
    <row r="120" spans="1:5" ht="45" hidden="1" x14ac:dyDescent="0.25">
      <c r="A120" s="59" t="s">
        <v>1301</v>
      </c>
      <c r="B120" s="60" t="s">
        <v>1302</v>
      </c>
      <c r="C120" s="61"/>
      <c r="D120" s="61"/>
      <c r="E120" s="61"/>
    </row>
    <row r="121" spans="1:5" ht="75" hidden="1" x14ac:dyDescent="0.25">
      <c r="A121" s="62" t="s">
        <v>1303</v>
      </c>
      <c r="B121" s="63" t="s">
        <v>1304</v>
      </c>
      <c r="C121" s="61"/>
      <c r="D121" s="62" t="s">
        <v>9</v>
      </c>
      <c r="E121" s="52" t="e">
        <f>E122/E123*100</f>
        <v>#DIV/0!</v>
      </c>
    </row>
    <row r="122" spans="1:5" ht="60" hidden="1" x14ac:dyDescent="0.25">
      <c r="A122" s="36"/>
      <c r="B122" s="66" t="s">
        <v>1305</v>
      </c>
      <c r="C122" s="36" t="s">
        <v>155</v>
      </c>
      <c r="D122" s="36" t="s">
        <v>1117</v>
      </c>
      <c r="E122" s="38"/>
    </row>
    <row r="123" spans="1:5" ht="30" hidden="1" x14ac:dyDescent="0.25">
      <c r="A123" s="36"/>
      <c r="B123" s="66" t="s">
        <v>1306</v>
      </c>
      <c r="C123" s="36" t="s">
        <v>150</v>
      </c>
      <c r="D123" s="36" t="s">
        <v>1117</v>
      </c>
      <c r="E123" s="38"/>
    </row>
  </sheetData>
  <mergeCells count="7">
    <mergeCell ref="A95:E95"/>
    <mergeCell ref="A1:E1"/>
    <mergeCell ref="A2:E2"/>
    <mergeCell ref="A6:E6"/>
    <mergeCell ref="A24:E24"/>
    <mergeCell ref="A5:E5"/>
    <mergeCell ref="A45:E45"/>
  </mergeCells>
  <dataValidations count="1">
    <dataValidation type="whole" allowBlank="1" showInputMessage="1" showErrorMessage="1" errorTitle="Ошибка ввода" error="Попытка ввести данные отличные от числовых или целочисленных" sqref="E100">
      <formula1>0</formula1>
      <formula2>999999999999</formula2>
    </dataValidation>
  </dataValidations>
  <pageMargins left="0.51181102362204722" right="0.19685039370078741" top="0.19685039370078741" bottom="0.19685039370078741" header="0.15748031496062992" footer="0.15748031496062992"/>
  <pageSetup paperSize="9" scale="7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СВОД</vt:lpstr>
      <vt:lpstr>Дошкольное</vt:lpstr>
      <vt:lpstr>Общее</vt:lpstr>
      <vt:lpstr>Профессиональное</vt:lpstr>
      <vt:lpstr>Высшее</vt:lpstr>
      <vt:lpstr>Дополнительное</vt:lpstr>
      <vt:lpstr>Дополнительное (взрослых)</vt:lpstr>
      <vt:lpstr>Профессиональное обучение</vt:lpstr>
      <vt:lpstr>Дополнительная информация</vt:lpstr>
      <vt:lpstr>'Дополнительная информация'!OLE_LINK1</vt:lpstr>
      <vt:lpstr>'Дополнительная информация'!Область_печати</vt:lpstr>
      <vt:lpstr>Дополнительное!Область_печати</vt:lpstr>
      <vt:lpstr>Дошкольное!Область_печати</vt:lpstr>
      <vt:lpstr>Общее!Область_печати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Admin</cp:lastModifiedBy>
  <cp:lastPrinted>2018-03-02T07:37:42Z</cp:lastPrinted>
  <dcterms:created xsi:type="dcterms:W3CDTF">2014-10-09T17:11:14Z</dcterms:created>
  <dcterms:modified xsi:type="dcterms:W3CDTF">2018-03-02T07:37:58Z</dcterms:modified>
</cp:coreProperties>
</file>